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EstaPasta_de_trabalho"/>
  <bookViews>
    <workbookView xWindow="75" yWindow="2190" windowWidth="6030" windowHeight="1860" tabRatio="615"/>
  </bookViews>
  <sheets>
    <sheet name="Contabilização" sheetId="24" r:id="rId1"/>
    <sheet name="Docentes" sheetId="22" r:id="rId2"/>
    <sheet name="Formação Docentes" sheetId="17" r:id="rId3"/>
    <sheet name="Titulação Docentes" sheetId="18" r:id="rId4"/>
  </sheets>
  <definedNames>
    <definedName name="_xlnm._FilterDatabase" localSheetId="1" hidden="1">Docentes!$A$4:$M$42</definedName>
    <definedName name="_xlnm._FilterDatabase" localSheetId="2" hidden="1">'Formação Docentes'!$A$4:$J$32</definedName>
    <definedName name="_xlnm._FilterDatabase" localSheetId="3" hidden="1">'Titulação Docentes'!$A$4:$J$27</definedName>
    <definedName name="_xlnm.Print_Area" localSheetId="1">Docentes!$A$4:$H$42</definedName>
    <definedName name="_xlnm.Print_Area" localSheetId="2">'Formação Docentes'!$A$1:$J$11</definedName>
    <definedName name="_xlnm.Print_Area" localSheetId="3">'Titulação Docentes'!$A$1:$J$10</definedName>
  </definedNames>
  <calcPr calcId="145621"/>
</workbook>
</file>

<file path=xl/calcChain.xml><?xml version="1.0" encoding="utf-8"?>
<calcChain xmlns="http://schemas.openxmlformats.org/spreadsheetml/2006/main">
  <c r="J6" i="22" l="1"/>
  <c r="J7" i="22"/>
  <c r="J8" i="22"/>
  <c r="J9" i="22"/>
  <c r="J10" i="22"/>
  <c r="J11" i="22"/>
  <c r="J12" i="22"/>
  <c r="J13" i="22"/>
  <c r="J14" i="22"/>
  <c r="J15" i="22"/>
  <c r="J16" i="22"/>
  <c r="J17" i="22"/>
  <c r="J18" i="22"/>
  <c r="J19" i="22"/>
  <c r="J20" i="22"/>
  <c r="J21" i="22"/>
  <c r="J22" i="22"/>
  <c r="J23" i="22"/>
  <c r="J24" i="22"/>
  <c r="J25" i="22"/>
  <c r="J26" i="22"/>
  <c r="J27" i="22"/>
  <c r="J28" i="22"/>
  <c r="J29" i="22"/>
  <c r="J30" i="22"/>
  <c r="J31" i="22"/>
  <c r="J32" i="22"/>
  <c r="J33" i="22"/>
  <c r="J34" i="22"/>
  <c r="J35" i="22"/>
  <c r="J36" i="22"/>
  <c r="J37" i="22"/>
  <c r="J38" i="22"/>
  <c r="J39" i="22"/>
  <c r="J40" i="22"/>
  <c r="J41" i="22"/>
  <c r="J42" i="22"/>
  <c r="J5" i="22"/>
  <c r="L24" i="22" l="1"/>
  <c r="L27" i="22"/>
  <c r="H6" i="24" l="1"/>
  <c r="H5" i="24"/>
  <c r="H4" i="24"/>
  <c r="I7" i="24"/>
  <c r="I9" i="24"/>
  <c r="I3" i="24" l="1"/>
  <c r="D5" i="24"/>
  <c r="B10" i="24"/>
  <c r="B11" i="24"/>
  <c r="B12" i="24"/>
  <c r="B13" i="24"/>
  <c r="B14" i="24"/>
  <c r="B15" i="24"/>
  <c r="B16" i="24"/>
  <c r="B17" i="24"/>
  <c r="B18" i="24"/>
  <c r="B19" i="24"/>
  <c r="B20" i="24"/>
  <c r="B21" i="24"/>
  <c r="B22" i="24"/>
  <c r="B23" i="24"/>
  <c r="B24" i="24"/>
  <c r="B25" i="24"/>
  <c r="B26" i="24"/>
  <c r="B27" i="24"/>
  <c r="B28" i="24"/>
  <c r="B29" i="24"/>
  <c r="B30" i="24"/>
  <c r="B31" i="24"/>
  <c r="B32" i="24"/>
  <c r="B33" i="24"/>
  <c r="B34" i="24"/>
  <c r="B35" i="24"/>
  <c r="B36" i="24"/>
  <c r="B37" i="24"/>
  <c r="B38" i="24"/>
  <c r="B39" i="24"/>
  <c r="B40" i="24"/>
  <c r="B41" i="24"/>
  <c r="B42" i="24"/>
  <c r="B43" i="24"/>
  <c r="B44" i="24"/>
  <c r="B45" i="24"/>
  <c r="B46" i="24"/>
  <c r="B47" i="24"/>
  <c r="B48" i="24"/>
  <c r="B49" i="24"/>
  <c r="B50" i="24"/>
  <c r="B51" i="24"/>
  <c r="B52" i="24"/>
  <c r="B53" i="24"/>
  <c r="B54" i="24"/>
  <c r="B55" i="24"/>
  <c r="B56" i="24"/>
  <c r="B57" i="24"/>
  <c r="B58" i="24"/>
  <c r="B59" i="24"/>
  <c r="B60" i="24"/>
  <c r="B61" i="24"/>
  <c r="B62" i="24"/>
  <c r="B63" i="24"/>
  <c r="B64" i="24"/>
  <c r="B65" i="24"/>
  <c r="B66" i="24"/>
  <c r="B67" i="24"/>
  <c r="B68" i="24"/>
  <c r="B69" i="24"/>
  <c r="B70" i="24"/>
  <c r="B71" i="24"/>
  <c r="B72" i="24"/>
  <c r="B73" i="24"/>
  <c r="B74" i="24"/>
  <c r="B75" i="24"/>
  <c r="B76" i="24"/>
  <c r="B77" i="24"/>
  <c r="B78" i="24"/>
  <c r="B79" i="24"/>
  <c r="B80" i="24"/>
  <c r="B9" i="24"/>
  <c r="D6" i="24"/>
  <c r="D4" i="24"/>
  <c r="A4" i="24" l="1"/>
  <c r="L17" i="22"/>
  <c r="L42" i="22"/>
  <c r="L41" i="22"/>
  <c r="L12" i="22"/>
  <c r="L10" i="22"/>
  <c r="L9" i="22"/>
  <c r="L8" i="22"/>
  <c r="L35" i="22"/>
  <c r="L34" i="22"/>
  <c r="L33" i="22"/>
  <c r="L31" i="22"/>
  <c r="L36" i="22"/>
  <c r="L28" i="22"/>
  <c r="L16" i="22"/>
  <c r="L30" i="22"/>
  <c r="L29" i="22"/>
  <c r="L15" i="22"/>
  <c r="L14" i="22"/>
  <c r="L40" i="22"/>
  <c r="L39" i="22"/>
  <c r="L13" i="22"/>
  <c r="L11" i="22"/>
  <c r="L26" i="22"/>
  <c r="L25" i="22"/>
  <c r="L38" i="22"/>
  <c r="L37" i="22"/>
  <c r="L23" i="22"/>
  <c r="L22" i="22"/>
  <c r="L21" i="22"/>
  <c r="L20" i="22"/>
  <c r="L7" i="22"/>
  <c r="L6" i="22"/>
  <c r="L19" i="22"/>
  <c r="L5" i="22"/>
  <c r="L18" i="22"/>
  <c r="L32" i="22"/>
</calcChain>
</file>

<file path=xl/sharedStrings.xml><?xml version="1.0" encoding="utf-8"?>
<sst xmlns="http://schemas.openxmlformats.org/spreadsheetml/2006/main" count="540" uniqueCount="173">
  <si>
    <t>NOME</t>
  </si>
  <si>
    <t>Idade</t>
  </si>
  <si>
    <t>Função</t>
  </si>
  <si>
    <t>Situação</t>
  </si>
  <si>
    <t>Data Nasc.</t>
  </si>
  <si>
    <t>Referência</t>
  </si>
  <si>
    <t>Data Admissão</t>
  </si>
  <si>
    <t>Regime Ingresso</t>
  </si>
  <si>
    <t>Ano Graduação</t>
  </si>
  <si>
    <t>Curso</t>
  </si>
  <si>
    <t>Instituição</t>
  </si>
  <si>
    <t>Área</t>
  </si>
  <si>
    <r>
      <t>Data</t>
    </r>
    <r>
      <rPr>
        <b/>
        <sz val="9"/>
        <color indexed="10"/>
        <rFont val="Arial"/>
        <family val="2"/>
      </rPr>
      <t xml:space="preserve"> Livre-Docência</t>
    </r>
  </si>
  <si>
    <r>
      <t>Data</t>
    </r>
    <r>
      <rPr>
        <b/>
        <sz val="9"/>
        <color indexed="17"/>
        <rFont val="Arial"/>
        <family val="2"/>
      </rPr>
      <t xml:space="preserve"> Titular</t>
    </r>
  </si>
  <si>
    <r>
      <t>Ano</t>
    </r>
    <r>
      <rPr>
        <b/>
        <sz val="9"/>
        <color indexed="23"/>
        <rFont val="Arial"/>
        <family val="2"/>
      </rPr>
      <t xml:space="preserve"> Pós-Doutoramento</t>
    </r>
  </si>
  <si>
    <t>Ano MS</t>
  </si>
  <si>
    <t>Ano DR</t>
  </si>
  <si>
    <t>Art. 55 do ESTATUTO  da USP</t>
  </si>
  <si>
    <t>Art. 46 do ESTATUTO  da USP</t>
  </si>
  <si>
    <t>§ 5º - Na vacância das funções de Diretor e Vice-Diretor, como na falta ou impedimento de ambos,</t>
  </si>
  <si>
    <t xml:space="preserve">a Diretoria será exercida pelo professor da mais alta categoria existente na Unidade, com maior tempo de serviço docente na Universidade. </t>
  </si>
  <si>
    <t>Decano na Chefia do Departamento</t>
  </si>
  <si>
    <t>Titular em:</t>
  </si>
  <si>
    <r>
      <t>§ 2</t>
    </r>
    <r>
      <rPr>
        <vertAlign val="superscript"/>
        <sz val="11"/>
        <rFont val="Arial"/>
        <family val="2"/>
      </rPr>
      <t>o</t>
    </r>
    <r>
      <rPr>
        <sz val="11"/>
        <rFont val="Arial"/>
        <family val="2"/>
      </rPr>
      <t xml:space="preserve"> - No impedimento do Chefe e do Suplente, exercerá a Chefia </t>
    </r>
    <r>
      <rPr>
        <b/>
        <sz val="11"/>
        <rFont val="Arial"/>
        <family val="2"/>
      </rPr>
      <t xml:space="preserve">o docente mais graduado do Conselho </t>
    </r>
    <r>
      <rPr>
        <sz val="11"/>
        <rFont val="Arial"/>
        <family val="2"/>
      </rPr>
      <t>com maior tempo de serviço docente na USP.</t>
    </r>
  </si>
  <si>
    <t>Nro. USP</t>
  </si>
  <si>
    <t>Formação</t>
  </si>
  <si>
    <t>Doutor 2 em</t>
  </si>
  <si>
    <t>Associado, Ass.2 e Ass.3 em:</t>
  </si>
  <si>
    <t xml:space="preserve">QUADRO DOCENTES </t>
  </si>
  <si>
    <t>QUADRO - Formação Docentes</t>
  </si>
  <si>
    <t>Gladys Flávia de Albuquerque Melo de Pinna</t>
  </si>
  <si>
    <t>Systématique et Evolution</t>
  </si>
  <si>
    <t xml:space="preserve"> Institut de Systématique, Evolution, Biodiversité (UMR ISYEB), (Paris National Natural History Museum)</t>
  </si>
  <si>
    <t>Cláudia Maria Furlan</t>
  </si>
  <si>
    <t>Déborah Yara Alves Cursino dos Santos</t>
  </si>
  <si>
    <t>Diego Demarco</t>
  </si>
  <si>
    <t>Eny Iochevet Segal Floh</t>
  </si>
  <si>
    <t>Estela Maria Plastino</t>
  </si>
  <si>
    <t>Fanly Fungyi Chow Ho</t>
  </si>
  <si>
    <t>Gregório Cardoso Tápias Ceccantini</t>
  </si>
  <si>
    <t>Helenice Mercier</t>
  </si>
  <si>
    <t>Igor Cesarino</t>
  </si>
  <si>
    <t>José Rubens Pirani</t>
  </si>
  <si>
    <t>Lúcia Garcez Lohmann</t>
  </si>
  <si>
    <t>Luciano Freschi</t>
  </si>
  <si>
    <t>Marcelo José Pena Ferreira</t>
  </si>
  <si>
    <t>Marcos Silveira Buckeridge</t>
  </si>
  <si>
    <t>Maria Luiza Faria Salatino</t>
  </si>
  <si>
    <t>Maria Magdalena Rossi</t>
  </si>
  <si>
    <t>Mariana Cabral de Oliveira</t>
  </si>
  <si>
    <t>Marie-Anne Van Sluys</t>
  </si>
  <si>
    <t>Renato de Mello-Silva</t>
  </si>
  <si>
    <t>Suzana Ursi</t>
  </si>
  <si>
    <t>Valéria Cassano</t>
  </si>
  <si>
    <t>Veronica Angyalossy</t>
  </si>
  <si>
    <t>Doutor</t>
  </si>
  <si>
    <t>Associado</t>
  </si>
  <si>
    <t>Titular</t>
  </si>
  <si>
    <t>MS-3</t>
  </si>
  <si>
    <t>MS-5</t>
  </si>
  <si>
    <t>MS-6</t>
  </si>
  <si>
    <t>Ativo</t>
  </si>
  <si>
    <t>100008</t>
  </si>
  <si>
    <t>92783</t>
  </si>
  <si>
    <t>7340079</t>
  </si>
  <si>
    <t>86111</t>
  </si>
  <si>
    <t>286031</t>
  </si>
  <si>
    <t>3035683</t>
  </si>
  <si>
    <t>2085090</t>
  </si>
  <si>
    <t>902292</t>
  </si>
  <si>
    <t>798626</t>
  </si>
  <si>
    <t>64882</t>
  </si>
  <si>
    <t>9068301</t>
  </si>
  <si>
    <t>83104</t>
  </si>
  <si>
    <t>727988</t>
  </si>
  <si>
    <t>4850246</t>
  </si>
  <si>
    <t>2341085</t>
  </si>
  <si>
    <t>1557160</t>
  </si>
  <si>
    <t>47893</t>
  </si>
  <si>
    <t>3364047</t>
  </si>
  <si>
    <t>93697</t>
  </si>
  <si>
    <t>60467</t>
  </si>
  <si>
    <t>55266</t>
  </si>
  <si>
    <t>1944096</t>
  </si>
  <si>
    <t>5495270</t>
  </si>
  <si>
    <t>2734941</t>
  </si>
  <si>
    <t>Paulo Takeo Sano</t>
  </si>
  <si>
    <t>RDIDP</t>
  </si>
  <si>
    <t>Antonio Salatino</t>
  </si>
  <si>
    <t>Gilberto Barbante Kerbauy</t>
  </si>
  <si>
    <t>Aposentado</t>
  </si>
  <si>
    <t>Nanuza Luiza de Menezes</t>
  </si>
  <si>
    <t>Aposentado - Senior</t>
  </si>
  <si>
    <t>Ana Maria Giulietti Harley</t>
  </si>
  <si>
    <t>Berta Lange de Morretes</t>
  </si>
  <si>
    <t>Edison Pereira dos Santos</t>
  </si>
  <si>
    <t>Eurico Cabral de Oliveira Filho</t>
  </si>
  <si>
    <t>Jane Elizabeth Kraus</t>
  </si>
  <si>
    <t>Jose Bonzani da Silva</t>
  </si>
  <si>
    <t>Kurt Gunther Hell</t>
  </si>
  <si>
    <t>Maria Emilia Maranhao Estelita</t>
  </si>
  <si>
    <t>Walter Handro</t>
  </si>
  <si>
    <t>Yumiko Ugadim</t>
  </si>
  <si>
    <t>Botânica - Fisiologia Vegetal</t>
  </si>
  <si>
    <t>Ecologia de Ecossistemas</t>
  </si>
  <si>
    <t>IB/USP</t>
  </si>
  <si>
    <t>Botânica - Morfologia Vegetal</t>
  </si>
  <si>
    <t>IB/USP
UNICAMP</t>
  </si>
  <si>
    <t>Botânica Aplicada</t>
  </si>
  <si>
    <t>Bioquímica - Biologia Molecular</t>
  </si>
  <si>
    <t>Universidade Presbiteriana Mackenzie</t>
  </si>
  <si>
    <t>Ciências - habilitação Biologia</t>
  </si>
  <si>
    <t>Ciências Biológicas</t>
  </si>
  <si>
    <t>Botânica - Taxonomia Vegetal</t>
  </si>
  <si>
    <t>USP</t>
  </si>
  <si>
    <t>Dados:</t>
  </si>
  <si>
    <t>Biblioteca Virtual da FAPESP</t>
  </si>
  <si>
    <t>Lattes</t>
  </si>
  <si>
    <t>DP</t>
  </si>
  <si>
    <t>UNICAMP</t>
  </si>
  <si>
    <t>Botânica - Biotecnologia
Bioquímica
Fisiologia Vegetal</t>
  </si>
  <si>
    <t>Universidade de Liege</t>
  </si>
  <si>
    <t>Botânica</t>
  </si>
  <si>
    <t>2012
1998</t>
  </si>
  <si>
    <t>Universidad Católica Del Norte.</t>
  </si>
  <si>
    <t>Biologia Marinha</t>
  </si>
  <si>
    <t>UFPE</t>
  </si>
  <si>
    <t>Botânica - Dosagem Hormonal</t>
  </si>
  <si>
    <t>Universidade de Paris</t>
  </si>
  <si>
    <t>VIB Department of Plant Systems Biology, PSB/VIB, Bélgica</t>
  </si>
  <si>
    <t>New York Botanical Garden</t>
  </si>
  <si>
    <t>Ecologia, Evolução e Sistemática</t>
  </si>
  <si>
    <t>University of Missouri-St.Louis.</t>
  </si>
  <si>
    <t>Missouri Botanical Garden. </t>
  </si>
  <si>
    <t>UNESP</t>
  </si>
  <si>
    <t>Química</t>
  </si>
  <si>
    <t>Química Orgânica</t>
  </si>
  <si>
    <t>UFRJ</t>
  </si>
  <si>
    <t>Universidade de Guarulhos</t>
  </si>
  <si>
    <t>UNIFESP</t>
  </si>
  <si>
    <t>Biologia Molecular</t>
  </si>
  <si>
    <t>Biological And Molecular Sciences</t>
  </si>
  <si>
    <t>University Of Stirling</t>
  </si>
  <si>
    <t>Bioquímica - Enzimologia</t>
  </si>
  <si>
    <t>Purdue University.</t>
  </si>
  <si>
    <t>FCF/USP</t>
  </si>
  <si>
    <t>University of Georgia.</t>
  </si>
  <si>
    <t>Biologia</t>
  </si>
  <si>
    <t>Universidad de Buenos Aires, UBA, Argentina</t>
  </si>
  <si>
    <t>Universidad de Buenos Aires, UBA, Argentina.</t>
  </si>
  <si>
    <t>Botânica - Evolução</t>
  </si>
  <si>
    <t>Microbiologie Et Genetique</t>
  </si>
  <si>
    <t>Université Paris-Sud 11, França.</t>
  </si>
  <si>
    <t>Royal Botanic Gardens, Kew</t>
  </si>
  <si>
    <t>Universidade Federal de Juiz de Fora</t>
  </si>
  <si>
    <t>Royal Botanic Gardens, Kew, RBG-KEW, Inglaterra</t>
  </si>
  <si>
    <t>Botânica - Sistemática Vegetal</t>
  </si>
  <si>
    <t>Universidade Santa Úrsula</t>
  </si>
  <si>
    <t xml:space="preserve">Biodiversidade Vegetal e Meio Ambiente </t>
  </si>
  <si>
    <t>IBT</t>
  </si>
  <si>
    <t>Universidade de Wisconsin</t>
  </si>
  <si>
    <t>Farmácia e Bioquímica</t>
  </si>
  <si>
    <t>University Of Georgia Athens</t>
  </si>
  <si>
    <t>University Of Nijmegen.</t>
  </si>
  <si>
    <t>História Natural</t>
  </si>
  <si>
    <t>Ano Admissão</t>
  </si>
  <si>
    <t>Qde</t>
  </si>
  <si>
    <t>Docentes</t>
  </si>
  <si>
    <t>FFCL/RP</t>
  </si>
  <si>
    <t>Obs: Ordem Função</t>
  </si>
  <si>
    <t>Flávio Augusto de Souza Berchez</t>
  </si>
  <si>
    <t>nos últimos 72 anos</t>
  </si>
  <si>
    <t xml:space="preserve">QUADRO - Formação Docentes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</si>
</sst>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9"/>
      <color indexed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9"/>
      <color indexed="12"/>
      <name val="Arial"/>
      <family val="2"/>
    </font>
    <font>
      <b/>
      <sz val="9"/>
      <color indexed="23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9"/>
      <color indexed="17"/>
      <name val="Arial"/>
      <family val="2"/>
    </font>
    <font>
      <b/>
      <sz val="9"/>
      <color indexed="20"/>
      <name val="Arial"/>
      <family val="2"/>
    </font>
    <font>
      <vertAlign val="superscript"/>
      <sz val="11"/>
      <name val="Arial"/>
      <family val="2"/>
    </font>
    <font>
      <sz val="18"/>
      <name val="Arial"/>
      <family val="2"/>
    </font>
    <font>
      <sz val="18"/>
      <color indexed="12"/>
      <name val="Arial"/>
      <family val="2"/>
    </font>
    <font>
      <sz val="18"/>
      <color indexed="14"/>
      <name val="Arial"/>
      <family val="2"/>
    </font>
    <font>
      <b/>
      <sz val="11"/>
      <color indexed="10"/>
      <name val="Arial"/>
      <family val="2"/>
    </font>
    <font>
      <sz val="18"/>
      <color rgb="FFFF0000"/>
      <name val="Arial"/>
      <family val="2"/>
    </font>
    <font>
      <b/>
      <sz val="9"/>
      <color rgb="FFFF0000"/>
      <name val="Arial"/>
      <family val="2"/>
    </font>
    <font>
      <b/>
      <sz val="18"/>
      <color rgb="FF00B050"/>
      <name val="Arial"/>
      <family val="2"/>
    </font>
    <font>
      <sz val="8"/>
      <color indexed="8"/>
      <name val="Arial"/>
      <family val="2"/>
    </font>
    <font>
      <sz val="10"/>
      <color theme="9"/>
      <name val="Arial"/>
      <family val="2"/>
    </font>
    <font>
      <b/>
      <sz val="10"/>
      <color theme="9"/>
      <name val="Arial"/>
      <family val="2"/>
    </font>
    <font>
      <sz val="9"/>
      <name val="Arial"/>
      <family val="2"/>
    </font>
    <font>
      <b/>
      <sz val="9"/>
      <color theme="9"/>
      <name val="Arial"/>
      <family val="2"/>
    </font>
    <font>
      <b/>
      <sz val="20"/>
      <color rgb="FF0070C0"/>
      <name val="Arial"/>
      <family val="2"/>
    </font>
    <font>
      <b/>
      <sz val="11"/>
      <color rgb="FF0070C0"/>
      <name val="Arial"/>
      <family val="2"/>
    </font>
    <font>
      <sz val="10"/>
      <name val="Times New Roman"/>
      <family val="1"/>
    </font>
    <font>
      <b/>
      <u/>
      <sz val="11"/>
      <color rgb="FF0070C0"/>
      <name val="Arial"/>
      <family val="2"/>
    </font>
    <font>
      <b/>
      <u/>
      <sz val="20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" fontId="2" fillId="0" borderId="0" xfId="0" applyNumberFormat="1" applyFont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164" fontId="14" fillId="0" borderId="0" xfId="0" applyNumberFormat="1" applyFont="1" applyAlignment="1">
      <alignment vertical="center"/>
    </xf>
    <xf numFmtId="164" fontId="0" fillId="0" borderId="0" xfId="0" applyNumberFormat="1" applyAlignment="1">
      <alignment vertical="center"/>
    </xf>
    <xf numFmtId="1" fontId="14" fillId="0" borderId="0" xfId="0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1" fontId="16" fillId="0" borderId="0" xfId="0" applyNumberFormat="1" applyFont="1" applyFill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164" fontId="14" fillId="0" borderId="0" xfId="0" applyNumberFormat="1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0" fontId="1" fillId="0" borderId="0" xfId="0" applyFont="1" applyAlignment="1">
      <alignment vertical="center" wrapText="1"/>
    </xf>
    <xf numFmtId="164" fontId="0" fillId="0" borderId="0" xfId="0" applyNumberForma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" fontId="9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64" fontId="5" fillId="0" borderId="0" xfId="0" applyNumberFormat="1" applyFont="1" applyAlignment="1">
      <alignment vertical="center" wrapText="1"/>
    </xf>
    <xf numFmtId="1" fontId="2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164" fontId="0" fillId="0" borderId="0" xfId="0" applyNumberFormat="1" applyFill="1" applyBorder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1" fontId="2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22" fillId="0" borderId="1" xfId="0" applyFont="1" applyBorder="1" applyAlignment="1">
      <alignment horizontal="center" vertical="center" wrapText="1"/>
    </xf>
    <xf numFmtId="164" fontId="22" fillId="0" borderId="1" xfId="0" applyNumberFormat="1" applyFont="1" applyBorder="1" applyAlignment="1">
      <alignment horizontal="center" vertical="center" wrapText="1"/>
    </xf>
    <xf numFmtId="1" fontId="22" fillId="0" borderId="1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23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164" fontId="23" fillId="0" borderId="1" xfId="0" applyNumberFormat="1" applyFont="1" applyBorder="1" applyAlignment="1">
      <alignment horizontal="center" vertical="center" wrapText="1"/>
    </xf>
    <xf numFmtId="1" fontId="23" fillId="0" borderId="1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14" fontId="24" fillId="0" borderId="0" xfId="0" applyNumberFormat="1" applyFont="1" applyAlignment="1">
      <alignment horizontal="center" vertical="center"/>
    </xf>
    <xf numFmtId="14" fontId="25" fillId="0" borderId="0" xfId="0" applyNumberFormat="1" applyFont="1" applyAlignment="1">
      <alignment horizontal="left" vertical="center"/>
    </xf>
    <xf numFmtId="0" fontId="23" fillId="0" borderId="3" xfId="0" applyFont="1" applyFill="1" applyBorder="1" applyAlignment="1">
      <alignment horizontal="left" vertical="center" wrapText="1"/>
    </xf>
    <xf numFmtId="0" fontId="23" fillId="0" borderId="0" xfId="0" applyFont="1" applyAlignment="1">
      <alignment horizontal="center" vertical="center"/>
    </xf>
    <xf numFmtId="0" fontId="20" fillId="0" borderId="0" xfId="0" applyFont="1" applyBorder="1" applyAlignment="1">
      <alignment horizontal="left" vertical="center" wrapText="1"/>
    </xf>
    <xf numFmtId="0" fontId="23" fillId="0" borderId="0" xfId="0" applyFont="1" applyFill="1" applyBorder="1" applyAlignment="1">
      <alignment horizontal="left" vertical="center" wrapText="1"/>
    </xf>
    <xf numFmtId="14" fontId="25" fillId="0" borderId="0" xfId="0" applyNumberFormat="1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/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8" fillId="0" borderId="0" xfId="0" applyFont="1"/>
    <xf numFmtId="0" fontId="1" fillId="0" borderId="0" xfId="0" applyFont="1" applyAlignment="1">
      <alignment horizontal="left"/>
    </xf>
    <xf numFmtId="0" fontId="29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1" fontId="9" fillId="0" borderId="0" xfId="0" applyNumberFormat="1" applyFont="1" applyFill="1" applyAlignment="1">
      <alignment horizontal="center" vertical="center" wrapText="1"/>
    </xf>
    <xf numFmtId="164" fontId="5" fillId="0" borderId="0" xfId="0" applyNumberFormat="1" applyFont="1" applyFill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Fill="1" applyBorder="1" applyAlignment="1">
      <alignment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left" vertical="center"/>
    </xf>
    <xf numFmtId="14" fontId="0" fillId="0" borderId="1" xfId="0" applyNumberForma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left" vertical="center" wrapText="1"/>
    </xf>
    <xf numFmtId="0" fontId="28" fillId="0" borderId="0" xfId="0" applyFont="1" applyAlignment="1">
      <alignment horizontal="center"/>
    </xf>
    <xf numFmtId="14" fontId="24" fillId="0" borderId="0" xfId="0" applyNumberFormat="1" applyFont="1" applyAlignment="1">
      <alignment horizontal="left" vertical="center"/>
    </xf>
  </cellXfs>
  <cellStyles count="1">
    <cellStyle name="Normal" xfId="0" builtinId="0"/>
  </cellStyles>
  <dxfs count="2">
    <dxf>
      <font>
        <color rgb="FFFF0000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0"/>
  <sheetViews>
    <sheetView showGridLines="0" tabSelected="1" workbookViewId="0">
      <selection activeCell="I3" sqref="I3"/>
    </sheetView>
  </sheetViews>
  <sheetFormatPr defaultRowHeight="35.25" customHeight="1" x14ac:dyDescent="0.2"/>
  <cols>
    <col min="1" max="1" width="19.5703125" customWidth="1"/>
    <col min="2" max="2" width="11.140625" customWidth="1"/>
    <col min="4" max="4" width="17.85546875" bestFit="1" customWidth="1"/>
    <col min="5" max="5" width="1.85546875" customWidth="1"/>
    <col min="6" max="6" width="13.28515625" customWidth="1"/>
    <col min="8" max="8" width="13.28515625" customWidth="1"/>
    <col min="9" max="9" width="13.42578125" style="89" customWidth="1"/>
    <col min="10" max="10" width="13.85546875" customWidth="1"/>
  </cols>
  <sheetData>
    <row r="1" spans="1:9" ht="35.25" customHeight="1" x14ac:dyDescent="0.2">
      <c r="A1" s="121" t="s">
        <v>28</v>
      </c>
      <c r="B1" s="121"/>
      <c r="C1" s="121"/>
      <c r="D1" s="121"/>
      <c r="E1" s="121"/>
      <c r="F1" s="121"/>
      <c r="H1" s="90" t="s">
        <v>115</v>
      </c>
      <c r="I1" s="94" t="s">
        <v>118</v>
      </c>
    </row>
    <row r="3" spans="1:9" ht="35.25" customHeight="1" x14ac:dyDescent="0.2">
      <c r="H3" s="95" t="s">
        <v>61</v>
      </c>
      <c r="I3" s="96">
        <f>SUM(H4:H6)</f>
        <v>25</v>
      </c>
    </row>
    <row r="4" spans="1:9" ht="35.25" customHeight="1" x14ac:dyDescent="0.2">
      <c r="A4" s="91">
        <f>SUM(D4:D6)</f>
        <v>38</v>
      </c>
      <c r="B4" s="92" t="s">
        <v>167</v>
      </c>
      <c r="D4" s="91">
        <f>COUNTIF(Docentes!$B$5:$B$42,Contabilização!F4)</f>
        <v>14</v>
      </c>
      <c r="E4" s="89"/>
      <c r="F4" s="92" t="s">
        <v>56</v>
      </c>
      <c r="H4" s="91">
        <f>COUNTIF(Docentes!K5:K17,Contabilização!$H$3)</f>
        <v>8</v>
      </c>
    </row>
    <row r="5" spans="1:9" ht="35.25" customHeight="1" x14ac:dyDescent="0.2">
      <c r="A5" s="122" t="s">
        <v>171</v>
      </c>
      <c r="B5" s="122"/>
      <c r="C5" s="89"/>
      <c r="D5" s="91">
        <f>COUNTIF(Docentes!B5:B42,Contabilização!F5)</f>
        <v>12</v>
      </c>
      <c r="E5" s="89"/>
      <c r="F5" s="92" t="s">
        <v>55</v>
      </c>
      <c r="H5" s="91">
        <f>COUNTIF(Docentes!K18:K30,Contabilização!$H$3)</f>
        <v>13</v>
      </c>
    </row>
    <row r="6" spans="1:9" ht="35.25" customHeight="1" x14ac:dyDescent="0.2">
      <c r="A6" s="93"/>
      <c r="B6" s="89"/>
      <c r="C6" s="89"/>
      <c r="D6" s="91">
        <f>COUNTIF(Docentes!$B$5:$B$42,Contabilização!F6)</f>
        <v>12</v>
      </c>
      <c r="E6" s="89"/>
      <c r="F6" s="92" t="s">
        <v>57</v>
      </c>
      <c r="H6" s="91">
        <f>COUNTIF(Docentes!K31:K42,Contabilização!$H$3)</f>
        <v>4</v>
      </c>
    </row>
    <row r="7" spans="1:9" ht="35.25" customHeight="1" x14ac:dyDescent="0.2">
      <c r="B7" s="89"/>
      <c r="C7" s="89"/>
      <c r="H7" s="95" t="s">
        <v>92</v>
      </c>
      <c r="I7" s="91">
        <f>COUNTIF(Docentes!$K$5:$K$42,Contabilização!H7)</f>
        <v>3</v>
      </c>
    </row>
    <row r="8" spans="1:9" ht="35.25" customHeight="1" x14ac:dyDescent="0.2">
      <c r="A8" s="92" t="s">
        <v>165</v>
      </c>
      <c r="B8" s="92" t="s">
        <v>166</v>
      </c>
      <c r="C8" s="89"/>
    </row>
    <row r="9" spans="1:9" ht="35.25" customHeight="1" x14ac:dyDescent="0.2">
      <c r="A9">
        <v>2015</v>
      </c>
      <c r="B9" s="89">
        <f>COUNTIF(Docentes!$I$5:$I$42,Contabilização!A9)</f>
        <v>0</v>
      </c>
      <c r="C9" s="89"/>
      <c r="H9" s="92" t="s">
        <v>90</v>
      </c>
      <c r="I9" s="91">
        <f>COUNTIF(Docentes!$K$5:$K$42,Contabilização!H9)</f>
        <v>10</v>
      </c>
    </row>
    <row r="10" spans="1:9" ht="35.25" customHeight="1" x14ac:dyDescent="0.2">
      <c r="A10">
        <v>2014</v>
      </c>
      <c r="B10" s="89">
        <f>COUNTIF(Docentes!$I$5:$I$42,Contabilização!A10)</f>
        <v>2</v>
      </c>
    </row>
    <row r="11" spans="1:9" ht="35.25" customHeight="1" x14ac:dyDescent="0.2">
      <c r="A11">
        <v>2013</v>
      </c>
      <c r="B11" s="89">
        <f>COUNTIF(Docentes!$I$5:$I$42,Contabilização!A11)</f>
        <v>0</v>
      </c>
    </row>
    <row r="12" spans="1:9" ht="35.25" customHeight="1" x14ac:dyDescent="0.2">
      <c r="A12">
        <v>2012</v>
      </c>
      <c r="B12" s="89">
        <f>COUNTIF(Docentes!$I$5:$I$42,Contabilização!A12)</f>
        <v>0</v>
      </c>
    </row>
    <row r="13" spans="1:9" ht="35.25" customHeight="1" x14ac:dyDescent="0.2">
      <c r="A13">
        <v>2011</v>
      </c>
      <c r="B13" s="89">
        <f>COUNTIF(Docentes!$I$5:$I$42,Contabilização!A13)</f>
        <v>0</v>
      </c>
    </row>
    <row r="14" spans="1:9" ht="35.25" customHeight="1" x14ac:dyDescent="0.2">
      <c r="A14">
        <v>2010</v>
      </c>
      <c r="B14" s="89">
        <f>COUNTIF(Docentes!$I$5:$I$42,Contabilização!A14)</f>
        <v>4</v>
      </c>
    </row>
    <row r="15" spans="1:9" ht="35.25" customHeight="1" x14ac:dyDescent="0.2">
      <c r="A15">
        <v>2009</v>
      </c>
      <c r="B15" s="89">
        <f>COUNTIF(Docentes!$I$5:$I$42,Contabilização!A15)</f>
        <v>0</v>
      </c>
    </row>
    <row r="16" spans="1:9" ht="35.25" customHeight="1" x14ac:dyDescent="0.2">
      <c r="A16">
        <v>2008</v>
      </c>
      <c r="B16" s="89">
        <f>COUNTIF(Docentes!$I$5:$I$42,Contabilização!A16)</f>
        <v>1</v>
      </c>
    </row>
    <row r="17" spans="1:2" ht="35.25" customHeight="1" x14ac:dyDescent="0.2">
      <c r="A17">
        <v>2007</v>
      </c>
      <c r="B17" s="89">
        <f>COUNTIF(Docentes!$I$5:$I$42,Contabilização!A17)</f>
        <v>0</v>
      </c>
    </row>
    <row r="18" spans="1:2" ht="35.25" customHeight="1" x14ac:dyDescent="0.2">
      <c r="A18">
        <v>2006</v>
      </c>
      <c r="B18" s="89">
        <f>COUNTIF(Docentes!$I$5:$I$42,Contabilização!A18)</f>
        <v>1</v>
      </c>
    </row>
    <row r="19" spans="1:2" ht="35.25" customHeight="1" x14ac:dyDescent="0.2">
      <c r="A19">
        <v>2005</v>
      </c>
      <c r="B19" s="89">
        <f>COUNTIF(Docentes!$I$5:$I$42,Contabilização!A19)</f>
        <v>2</v>
      </c>
    </row>
    <row r="20" spans="1:2" ht="35.25" customHeight="1" x14ac:dyDescent="0.2">
      <c r="A20">
        <v>2004</v>
      </c>
      <c r="B20" s="89">
        <f>COUNTIF(Docentes!$I$5:$I$42,Contabilização!A20)</f>
        <v>1</v>
      </c>
    </row>
    <row r="21" spans="1:2" ht="35.25" customHeight="1" x14ac:dyDescent="0.2">
      <c r="A21">
        <v>2003</v>
      </c>
      <c r="B21" s="89">
        <f>COUNTIF(Docentes!$I$5:$I$42,Contabilização!A21)</f>
        <v>2</v>
      </c>
    </row>
    <row r="22" spans="1:2" ht="35.25" customHeight="1" x14ac:dyDescent="0.2">
      <c r="A22">
        <v>2002</v>
      </c>
      <c r="B22" s="89">
        <f>COUNTIF(Docentes!$I$5:$I$42,Contabilização!A22)</f>
        <v>0</v>
      </c>
    </row>
    <row r="23" spans="1:2" ht="35.25" customHeight="1" x14ac:dyDescent="0.2">
      <c r="A23">
        <v>2001</v>
      </c>
      <c r="B23" s="89">
        <f>COUNTIF(Docentes!$I$5:$I$42,Contabilização!A23)</f>
        <v>0</v>
      </c>
    </row>
    <row r="24" spans="1:2" ht="35.25" customHeight="1" x14ac:dyDescent="0.2">
      <c r="A24">
        <v>2000</v>
      </c>
      <c r="B24" s="89">
        <f>COUNTIF(Docentes!$I$5:$I$42,Contabilização!A24)</f>
        <v>0</v>
      </c>
    </row>
    <row r="25" spans="1:2" ht="35.25" customHeight="1" x14ac:dyDescent="0.2">
      <c r="A25">
        <v>1999</v>
      </c>
      <c r="B25" s="89">
        <f>COUNTIF(Docentes!$I$5:$I$42,Contabilização!A25)</f>
        <v>0</v>
      </c>
    </row>
    <row r="26" spans="1:2" ht="35.25" customHeight="1" x14ac:dyDescent="0.2">
      <c r="A26">
        <v>1998</v>
      </c>
      <c r="B26" s="89">
        <f>COUNTIF(Docentes!$I$5:$I$42,Contabilização!A26)</f>
        <v>0</v>
      </c>
    </row>
    <row r="27" spans="1:2" ht="35.25" customHeight="1" x14ac:dyDescent="0.2">
      <c r="A27">
        <v>1997</v>
      </c>
      <c r="B27" s="89">
        <f>COUNTIF(Docentes!$I$5:$I$42,Contabilização!A27)</f>
        <v>0</v>
      </c>
    </row>
    <row r="28" spans="1:2" ht="35.25" customHeight="1" x14ac:dyDescent="0.2">
      <c r="A28">
        <v>1996</v>
      </c>
      <c r="B28" s="89">
        <f>COUNTIF(Docentes!$I$5:$I$42,Contabilização!A28)</f>
        <v>0</v>
      </c>
    </row>
    <row r="29" spans="1:2" ht="35.25" customHeight="1" x14ac:dyDescent="0.2">
      <c r="A29">
        <v>1995</v>
      </c>
      <c r="B29" s="89">
        <f>COUNTIF(Docentes!$I$5:$I$42,Contabilização!A29)</f>
        <v>1</v>
      </c>
    </row>
    <row r="30" spans="1:2" ht="35.25" customHeight="1" x14ac:dyDescent="0.2">
      <c r="A30">
        <v>1994</v>
      </c>
      <c r="B30" s="89">
        <f>COUNTIF(Docentes!$I$5:$I$42,Contabilização!A30)</f>
        <v>1</v>
      </c>
    </row>
    <row r="31" spans="1:2" ht="35.25" customHeight="1" x14ac:dyDescent="0.2">
      <c r="A31">
        <v>1993</v>
      </c>
      <c r="B31" s="89">
        <f>COUNTIF(Docentes!$I$5:$I$42,Contabilização!A31)</f>
        <v>1</v>
      </c>
    </row>
    <row r="32" spans="1:2" ht="35.25" customHeight="1" x14ac:dyDescent="0.2">
      <c r="A32">
        <v>1992</v>
      </c>
      <c r="B32" s="89">
        <f>COUNTIF(Docentes!$I$5:$I$42,Contabilização!A32)</f>
        <v>0</v>
      </c>
    </row>
    <row r="33" spans="1:2" ht="35.25" customHeight="1" x14ac:dyDescent="0.2">
      <c r="A33">
        <v>1991</v>
      </c>
      <c r="B33" s="89">
        <f>COUNTIF(Docentes!$I$5:$I$42,Contabilização!A33)</f>
        <v>0</v>
      </c>
    </row>
    <row r="34" spans="1:2" ht="35.25" customHeight="1" x14ac:dyDescent="0.2">
      <c r="A34">
        <v>1990</v>
      </c>
      <c r="B34" s="89">
        <f>COUNTIF(Docentes!$I$5:$I$42,Contabilização!A34)</f>
        <v>2</v>
      </c>
    </row>
    <row r="35" spans="1:2" ht="35.25" customHeight="1" x14ac:dyDescent="0.2">
      <c r="A35">
        <v>1989</v>
      </c>
      <c r="B35" s="89">
        <f>COUNTIF(Docentes!$I$5:$I$42,Contabilização!A35)</f>
        <v>1</v>
      </c>
    </row>
    <row r="36" spans="1:2" ht="35.25" customHeight="1" x14ac:dyDescent="0.2">
      <c r="A36">
        <v>1988</v>
      </c>
      <c r="B36" s="89">
        <f>COUNTIF(Docentes!$I$5:$I$42,Contabilização!A36)</f>
        <v>3</v>
      </c>
    </row>
    <row r="37" spans="1:2" ht="35.25" customHeight="1" x14ac:dyDescent="0.2">
      <c r="A37">
        <v>1987</v>
      </c>
      <c r="B37" s="89">
        <f>COUNTIF(Docentes!$I$5:$I$42,Contabilização!A37)</f>
        <v>0</v>
      </c>
    </row>
    <row r="38" spans="1:2" ht="35.25" customHeight="1" x14ac:dyDescent="0.2">
      <c r="A38">
        <v>1986</v>
      </c>
      <c r="B38" s="89">
        <f>COUNTIF(Docentes!$I$5:$I$42,Contabilização!A38)</f>
        <v>0</v>
      </c>
    </row>
    <row r="39" spans="1:2" ht="35.25" customHeight="1" x14ac:dyDescent="0.2">
      <c r="A39">
        <v>1985</v>
      </c>
      <c r="B39" s="89">
        <f>COUNTIF(Docentes!$I$5:$I$42,Contabilização!A39)</f>
        <v>1</v>
      </c>
    </row>
    <row r="40" spans="1:2" ht="35.25" customHeight="1" x14ac:dyDescent="0.2">
      <c r="A40">
        <v>1984</v>
      </c>
      <c r="B40" s="89">
        <f>COUNTIF(Docentes!$I$5:$I$42,Contabilização!A40)</f>
        <v>1</v>
      </c>
    </row>
    <row r="41" spans="1:2" ht="35.25" customHeight="1" x14ac:dyDescent="0.2">
      <c r="A41">
        <v>1983</v>
      </c>
      <c r="B41" s="89">
        <f>COUNTIF(Docentes!$I$5:$I$42,Contabilização!A41)</f>
        <v>0</v>
      </c>
    </row>
    <row r="42" spans="1:2" ht="35.25" customHeight="1" x14ac:dyDescent="0.2">
      <c r="A42">
        <v>1982</v>
      </c>
      <c r="B42" s="89">
        <f>COUNTIF(Docentes!$I$5:$I$42,Contabilização!A42)</f>
        <v>0</v>
      </c>
    </row>
    <row r="43" spans="1:2" ht="35.25" customHeight="1" x14ac:dyDescent="0.2">
      <c r="A43">
        <v>1981</v>
      </c>
      <c r="B43" s="89">
        <f>COUNTIF(Docentes!$I$5:$I$42,Contabilização!A43)</f>
        <v>0</v>
      </c>
    </row>
    <row r="44" spans="1:2" ht="35.25" customHeight="1" x14ac:dyDescent="0.2">
      <c r="A44">
        <v>1980</v>
      </c>
      <c r="B44" s="89">
        <f>COUNTIF(Docentes!$I$5:$I$42,Contabilização!A44)</f>
        <v>1</v>
      </c>
    </row>
    <row r="45" spans="1:2" ht="35.25" customHeight="1" x14ac:dyDescent="0.2">
      <c r="A45">
        <v>1979</v>
      </c>
      <c r="B45" s="89">
        <f>COUNTIF(Docentes!$I$5:$I$42,Contabilização!A45)</f>
        <v>0</v>
      </c>
    </row>
    <row r="46" spans="1:2" ht="35.25" customHeight="1" x14ac:dyDescent="0.2">
      <c r="A46">
        <v>1978</v>
      </c>
      <c r="B46" s="89">
        <f>COUNTIF(Docentes!$I$5:$I$42,Contabilização!A46)</f>
        <v>1</v>
      </c>
    </row>
    <row r="47" spans="1:2" ht="35.25" customHeight="1" x14ac:dyDescent="0.2">
      <c r="A47">
        <v>1977</v>
      </c>
      <c r="B47" s="89">
        <f>COUNTIF(Docentes!$I$5:$I$42,Contabilização!A47)</f>
        <v>0</v>
      </c>
    </row>
    <row r="48" spans="1:2" ht="35.25" customHeight="1" x14ac:dyDescent="0.2">
      <c r="A48">
        <v>1976</v>
      </c>
      <c r="B48" s="89">
        <f>COUNTIF(Docentes!$I$5:$I$42,Contabilização!A48)</f>
        <v>0</v>
      </c>
    </row>
    <row r="49" spans="1:2" ht="35.25" customHeight="1" x14ac:dyDescent="0.2">
      <c r="A49">
        <v>1975</v>
      </c>
      <c r="B49" s="89">
        <f>COUNTIF(Docentes!$I$5:$I$42,Contabilização!A49)</f>
        <v>2</v>
      </c>
    </row>
    <row r="50" spans="1:2" ht="35.25" customHeight="1" x14ac:dyDescent="0.2">
      <c r="A50">
        <v>1974</v>
      </c>
      <c r="B50" s="89">
        <f>COUNTIF(Docentes!$I$5:$I$42,Contabilização!A50)</f>
        <v>1</v>
      </c>
    </row>
    <row r="51" spans="1:2" ht="35.25" customHeight="1" x14ac:dyDescent="0.2">
      <c r="A51">
        <v>1973</v>
      </c>
      <c r="B51" s="89">
        <f>COUNTIF(Docentes!$I$5:$I$42,Contabilização!A51)</f>
        <v>1</v>
      </c>
    </row>
    <row r="52" spans="1:2" ht="35.25" customHeight="1" x14ac:dyDescent="0.2">
      <c r="A52">
        <v>1972</v>
      </c>
      <c r="B52" s="89">
        <f>COUNTIF(Docentes!$I$5:$I$42,Contabilização!A52)</f>
        <v>0</v>
      </c>
    </row>
    <row r="53" spans="1:2" ht="35.25" customHeight="1" x14ac:dyDescent="0.2">
      <c r="A53">
        <v>1971</v>
      </c>
      <c r="B53" s="89">
        <f>COUNTIF(Docentes!$I$5:$I$42,Contabilização!A53)</f>
        <v>0</v>
      </c>
    </row>
    <row r="54" spans="1:2" ht="35.25" customHeight="1" x14ac:dyDescent="0.2">
      <c r="A54">
        <v>1970</v>
      </c>
      <c r="B54" s="89">
        <f>COUNTIF(Docentes!$I$5:$I$42,Contabilização!A54)</f>
        <v>0</v>
      </c>
    </row>
    <row r="55" spans="1:2" ht="35.25" customHeight="1" x14ac:dyDescent="0.2">
      <c r="A55">
        <v>1969</v>
      </c>
      <c r="B55" s="89">
        <f>COUNTIF(Docentes!$I$5:$I$42,Contabilização!A55)</f>
        <v>0</v>
      </c>
    </row>
    <row r="56" spans="1:2" ht="35.25" customHeight="1" x14ac:dyDescent="0.2">
      <c r="A56">
        <v>1968</v>
      </c>
      <c r="B56" s="89">
        <f>COUNTIF(Docentes!$I$5:$I$42,Contabilização!A56)</f>
        <v>0</v>
      </c>
    </row>
    <row r="57" spans="1:2" ht="35.25" customHeight="1" x14ac:dyDescent="0.2">
      <c r="A57">
        <v>1967</v>
      </c>
      <c r="B57" s="89">
        <f>COUNTIF(Docentes!$I$5:$I$42,Contabilização!A57)</f>
        <v>0</v>
      </c>
    </row>
    <row r="58" spans="1:2" ht="35.25" customHeight="1" x14ac:dyDescent="0.2">
      <c r="A58">
        <v>1966</v>
      </c>
      <c r="B58" s="89">
        <f>COUNTIF(Docentes!$I$5:$I$42,Contabilização!A58)</f>
        <v>0</v>
      </c>
    </row>
    <row r="59" spans="1:2" ht="35.25" customHeight="1" x14ac:dyDescent="0.2">
      <c r="A59">
        <v>1965</v>
      </c>
      <c r="B59" s="89">
        <f>COUNTIF(Docentes!$I$5:$I$42,Contabilização!A59)</f>
        <v>0</v>
      </c>
    </row>
    <row r="60" spans="1:2" ht="35.25" customHeight="1" x14ac:dyDescent="0.2">
      <c r="A60">
        <v>1964</v>
      </c>
      <c r="B60" s="89">
        <f>COUNTIF(Docentes!$I$5:$I$42,Contabilização!A60)</f>
        <v>0</v>
      </c>
    </row>
    <row r="61" spans="1:2" ht="35.25" customHeight="1" x14ac:dyDescent="0.2">
      <c r="A61">
        <v>1963</v>
      </c>
      <c r="B61" s="89">
        <f>COUNTIF(Docentes!$I$5:$I$42,Contabilização!A61)</f>
        <v>2</v>
      </c>
    </row>
    <row r="62" spans="1:2" ht="35.25" customHeight="1" x14ac:dyDescent="0.2">
      <c r="A62">
        <v>1962</v>
      </c>
      <c r="B62" s="89">
        <f>COUNTIF(Docentes!$I$5:$I$42,Contabilização!A62)</f>
        <v>1</v>
      </c>
    </row>
    <row r="63" spans="1:2" ht="35.25" customHeight="1" x14ac:dyDescent="0.2">
      <c r="A63">
        <v>1961</v>
      </c>
      <c r="B63" s="89">
        <f>COUNTIF(Docentes!$I$5:$I$42,Contabilização!A63)</f>
        <v>2</v>
      </c>
    </row>
    <row r="64" spans="1:2" ht="35.25" customHeight="1" x14ac:dyDescent="0.2">
      <c r="A64">
        <v>1960</v>
      </c>
      <c r="B64" s="89">
        <f>COUNTIF(Docentes!$I$5:$I$42,Contabilização!A64)</f>
        <v>2</v>
      </c>
    </row>
    <row r="65" spans="1:2" ht="35.25" customHeight="1" x14ac:dyDescent="0.2">
      <c r="A65">
        <v>1959</v>
      </c>
      <c r="B65" s="89">
        <f>COUNTIF(Docentes!$I$5:$I$42,Contabilização!A65)</f>
        <v>0</v>
      </c>
    </row>
    <row r="66" spans="1:2" ht="35.25" customHeight="1" x14ac:dyDescent="0.2">
      <c r="A66">
        <v>1958</v>
      </c>
      <c r="B66" s="89">
        <f>COUNTIF(Docentes!$I$5:$I$42,Contabilização!A66)</f>
        <v>0</v>
      </c>
    </row>
    <row r="67" spans="1:2" ht="35.25" customHeight="1" x14ac:dyDescent="0.2">
      <c r="A67">
        <v>1957</v>
      </c>
      <c r="B67" s="89">
        <f>COUNTIF(Docentes!$I$5:$I$42,Contabilização!A67)</f>
        <v>0</v>
      </c>
    </row>
    <row r="68" spans="1:2" ht="35.25" customHeight="1" x14ac:dyDescent="0.2">
      <c r="A68">
        <v>1956</v>
      </c>
      <c r="B68" s="89">
        <f>COUNTIF(Docentes!$I$5:$I$42,Contabilização!A68)</f>
        <v>0</v>
      </c>
    </row>
    <row r="69" spans="1:2" ht="35.25" customHeight="1" x14ac:dyDescent="0.2">
      <c r="A69">
        <v>1955</v>
      </c>
      <c r="B69" s="89">
        <f>COUNTIF(Docentes!$I$5:$I$42,Contabilização!A69)</f>
        <v>0</v>
      </c>
    </row>
    <row r="70" spans="1:2" ht="35.25" customHeight="1" x14ac:dyDescent="0.2">
      <c r="A70">
        <v>1954</v>
      </c>
      <c r="B70" s="89">
        <f>COUNTIF(Docentes!$I$5:$I$42,Contabilização!A70)</f>
        <v>0</v>
      </c>
    </row>
    <row r="71" spans="1:2" ht="35.25" customHeight="1" x14ac:dyDescent="0.2">
      <c r="A71">
        <v>1953</v>
      </c>
      <c r="B71" s="89">
        <f>COUNTIF(Docentes!$I$5:$I$42,Contabilização!A71)</f>
        <v>0</v>
      </c>
    </row>
    <row r="72" spans="1:2" ht="35.25" customHeight="1" x14ac:dyDescent="0.2">
      <c r="A72">
        <v>1952</v>
      </c>
      <c r="B72" s="89">
        <f>COUNTIF(Docentes!$I$5:$I$42,Contabilização!A72)</f>
        <v>0</v>
      </c>
    </row>
    <row r="73" spans="1:2" ht="35.25" customHeight="1" x14ac:dyDescent="0.2">
      <c r="A73">
        <v>1951</v>
      </c>
      <c r="B73" s="89">
        <f>COUNTIF(Docentes!$I$5:$I$42,Contabilização!A73)</f>
        <v>0</v>
      </c>
    </row>
    <row r="74" spans="1:2" ht="35.25" customHeight="1" x14ac:dyDescent="0.2">
      <c r="A74">
        <v>1950</v>
      </c>
      <c r="B74" s="89">
        <f>COUNTIF(Docentes!$I$5:$I$42,Contabilização!A74)</f>
        <v>0</v>
      </c>
    </row>
    <row r="75" spans="1:2" ht="35.25" customHeight="1" x14ac:dyDescent="0.2">
      <c r="A75">
        <v>1949</v>
      </c>
      <c r="B75" s="89">
        <f>COUNTIF(Docentes!$I$5:$I$42,Contabilização!A75)</f>
        <v>0</v>
      </c>
    </row>
    <row r="76" spans="1:2" ht="35.25" customHeight="1" x14ac:dyDescent="0.2">
      <c r="A76">
        <v>1948</v>
      </c>
      <c r="B76" s="89">
        <f>COUNTIF(Docentes!$I$5:$I$42,Contabilização!A76)</f>
        <v>0</v>
      </c>
    </row>
    <row r="77" spans="1:2" ht="35.25" customHeight="1" x14ac:dyDescent="0.2">
      <c r="A77">
        <v>1947</v>
      </c>
      <c r="B77" s="89">
        <f>COUNTIF(Docentes!$I$5:$I$42,Contabilização!A77)</f>
        <v>0</v>
      </c>
    </row>
    <row r="78" spans="1:2" ht="35.25" customHeight="1" x14ac:dyDescent="0.2">
      <c r="A78">
        <v>1946</v>
      </c>
      <c r="B78" s="89">
        <f>COUNTIF(Docentes!$I$5:$I$42,Contabilização!A78)</f>
        <v>0</v>
      </c>
    </row>
    <row r="79" spans="1:2" ht="35.25" customHeight="1" x14ac:dyDescent="0.2">
      <c r="A79">
        <v>1945</v>
      </c>
      <c r="B79" s="89">
        <f>COUNTIF(Docentes!$I$5:$I$42,Contabilização!A79)</f>
        <v>0</v>
      </c>
    </row>
    <row r="80" spans="1:2" ht="35.25" customHeight="1" x14ac:dyDescent="0.2">
      <c r="A80">
        <v>1944</v>
      </c>
      <c r="B80" s="89">
        <f>COUNTIF(Docentes!$I$5:$I$42,Contabilização!A80)</f>
        <v>1</v>
      </c>
    </row>
  </sheetData>
  <mergeCells count="2">
    <mergeCell ref="A1:F1"/>
    <mergeCell ref="A5:B5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0" filterMode="1"/>
  <dimension ref="A1:Q504"/>
  <sheetViews>
    <sheetView showGridLines="0" zoomScaleNormal="100" workbookViewId="0">
      <pane ySplit="4" topLeftCell="A5" activePane="bottomLeft" state="frozen"/>
      <selection pane="bottomLeft" activeCell="C47" sqref="C47"/>
    </sheetView>
  </sheetViews>
  <sheetFormatPr defaultRowHeight="12.75" x14ac:dyDescent="0.2"/>
  <cols>
    <col min="1" max="1" width="34.28515625" style="22" customWidth="1"/>
    <col min="2" max="2" width="16.140625" style="32" bestFit="1" customWidth="1"/>
    <col min="3" max="3" width="11.7109375" style="32" customWidth="1"/>
    <col min="4" max="4" width="13" style="32" customWidth="1"/>
    <col min="5" max="5" width="13.5703125" style="32" customWidth="1"/>
    <col min="6" max="6" width="16.5703125" style="33" customWidth="1"/>
    <col min="7" max="7" width="10.42578125" style="22" customWidth="1"/>
    <col min="8" max="10" width="17.140625" style="34" customWidth="1"/>
    <col min="11" max="11" width="19.5703125" style="34" customWidth="1"/>
    <col min="12" max="12" width="10.5703125" style="32" customWidth="1"/>
    <col min="13" max="13" width="13.140625" style="32" customWidth="1"/>
    <col min="14" max="14" width="11.7109375" style="32" customWidth="1"/>
    <col min="15" max="15" width="18.5703125" style="35" bestFit="1" customWidth="1"/>
    <col min="16" max="16" width="4.7109375" style="22" customWidth="1"/>
    <col min="17" max="19" width="9.140625" style="22"/>
    <col min="20" max="20" width="10.85546875" style="22" bestFit="1" customWidth="1"/>
    <col min="21" max="16384" width="9.140625" style="22"/>
  </cols>
  <sheetData>
    <row r="1" spans="1:17" s="26" customFormat="1" ht="30" customHeight="1" x14ac:dyDescent="0.2">
      <c r="A1" s="121" t="s">
        <v>28</v>
      </c>
      <c r="B1" s="121"/>
      <c r="C1" s="121"/>
      <c r="D1" s="23"/>
      <c r="E1" s="24">
        <v>2015</v>
      </c>
      <c r="F1" s="25"/>
      <c r="G1" s="76" t="s">
        <v>115</v>
      </c>
      <c r="H1" s="76" t="s">
        <v>118</v>
      </c>
      <c r="I1" s="76"/>
      <c r="J1" s="76"/>
      <c r="K1" s="119" t="s">
        <v>169</v>
      </c>
      <c r="L1" s="28"/>
      <c r="M1" s="28"/>
      <c r="N1" s="28"/>
    </row>
    <row r="2" spans="1:17" s="26" customFormat="1" ht="30" customHeight="1" x14ac:dyDescent="0.2">
      <c r="A2" s="81"/>
      <c r="B2" s="81"/>
      <c r="C2" s="81"/>
      <c r="D2" s="23"/>
      <c r="E2" s="24"/>
      <c r="F2" s="25"/>
      <c r="G2" s="76"/>
      <c r="H2" s="83" t="s">
        <v>117</v>
      </c>
      <c r="I2" s="83"/>
      <c r="J2" s="83"/>
      <c r="K2" s="27"/>
      <c r="L2" s="28"/>
      <c r="M2" s="28"/>
      <c r="N2" s="28"/>
    </row>
    <row r="3" spans="1:17" s="26" customFormat="1" ht="30" customHeight="1" x14ac:dyDescent="0.2">
      <c r="A3" s="29"/>
      <c r="B3" s="28"/>
      <c r="C3" s="28"/>
      <c r="D3" s="28"/>
      <c r="E3" s="30"/>
      <c r="F3" s="25"/>
      <c r="H3" s="27"/>
      <c r="I3" s="27"/>
      <c r="J3" s="27"/>
      <c r="K3" s="27"/>
      <c r="L3" s="28"/>
      <c r="M3" s="28"/>
      <c r="N3" s="28"/>
    </row>
    <row r="4" spans="1:17" ht="39" customHeight="1" x14ac:dyDescent="0.2">
      <c r="A4" s="4" t="s">
        <v>0</v>
      </c>
      <c r="B4" s="4" t="s">
        <v>2</v>
      </c>
      <c r="C4" s="4" t="s">
        <v>26</v>
      </c>
      <c r="D4" s="4" t="s">
        <v>27</v>
      </c>
      <c r="E4" s="4" t="s">
        <v>22</v>
      </c>
      <c r="F4" s="101" t="s">
        <v>7</v>
      </c>
      <c r="G4" s="4" t="s">
        <v>5</v>
      </c>
      <c r="H4" s="102" t="s">
        <v>6</v>
      </c>
      <c r="I4" s="102" t="s">
        <v>165</v>
      </c>
      <c r="J4" s="102"/>
      <c r="K4" s="102" t="s">
        <v>3</v>
      </c>
      <c r="L4" s="102" t="s">
        <v>1</v>
      </c>
      <c r="M4" s="4" t="s">
        <v>4</v>
      </c>
      <c r="N4" s="103" t="s">
        <v>24</v>
      </c>
      <c r="O4" s="104" t="s">
        <v>25</v>
      </c>
    </row>
    <row r="5" spans="1:17" s="31" customFormat="1" ht="48.75" hidden="1" customHeight="1" x14ac:dyDescent="0.2">
      <c r="A5" s="105" t="s">
        <v>34</v>
      </c>
      <c r="B5" s="106" t="s">
        <v>56</v>
      </c>
      <c r="C5" s="107">
        <v>2012</v>
      </c>
      <c r="D5" s="108">
        <v>2015</v>
      </c>
      <c r="E5" s="109"/>
      <c r="F5" s="110" t="s">
        <v>87</v>
      </c>
      <c r="G5" s="109" t="s">
        <v>58</v>
      </c>
      <c r="H5" s="111">
        <v>34143</v>
      </c>
      <c r="I5" s="108">
        <v>1993</v>
      </c>
      <c r="J5" s="108">
        <f>$E$1-I5</f>
        <v>22</v>
      </c>
      <c r="K5" s="109" t="s">
        <v>61</v>
      </c>
      <c r="L5" s="110">
        <f>($E$1)-1968</f>
        <v>47</v>
      </c>
      <c r="M5" s="112">
        <v>24940</v>
      </c>
      <c r="N5" s="106" t="s">
        <v>63</v>
      </c>
      <c r="O5" s="113"/>
      <c r="P5" s="65"/>
      <c r="Q5" s="66"/>
    </row>
    <row r="6" spans="1:17" s="31" customFormat="1" ht="48.75" hidden="1" customHeight="1" x14ac:dyDescent="0.2">
      <c r="A6" s="105" t="s">
        <v>36</v>
      </c>
      <c r="B6" s="106" t="s">
        <v>56</v>
      </c>
      <c r="C6" s="109"/>
      <c r="D6" s="114" t="s">
        <v>123</v>
      </c>
      <c r="E6" s="109"/>
      <c r="F6" s="110" t="s">
        <v>87</v>
      </c>
      <c r="G6" s="109" t="s">
        <v>59</v>
      </c>
      <c r="H6" s="111">
        <v>31104</v>
      </c>
      <c r="I6" s="108">
        <v>1985</v>
      </c>
      <c r="J6" s="108">
        <f t="shared" ref="J6:J42" si="0">$E$1-I6</f>
        <v>30</v>
      </c>
      <c r="K6" s="109" t="s">
        <v>61</v>
      </c>
      <c r="L6" s="110">
        <f>($E$1)-1955</f>
        <v>60</v>
      </c>
      <c r="M6" s="112">
        <v>20302</v>
      </c>
      <c r="N6" s="106" t="s">
        <v>65</v>
      </c>
      <c r="O6" s="113"/>
      <c r="P6" s="65"/>
      <c r="Q6" s="66"/>
    </row>
    <row r="7" spans="1:17" s="31" customFormat="1" ht="48.75" hidden="1" customHeight="1" x14ac:dyDescent="0.2">
      <c r="A7" s="105" t="s">
        <v>37</v>
      </c>
      <c r="B7" s="106" t="s">
        <v>56</v>
      </c>
      <c r="C7" s="109"/>
      <c r="D7" s="114">
        <v>2004</v>
      </c>
      <c r="E7" s="109"/>
      <c r="F7" s="110" t="s">
        <v>87</v>
      </c>
      <c r="G7" s="109" t="s">
        <v>59</v>
      </c>
      <c r="H7" s="111">
        <v>32149</v>
      </c>
      <c r="I7" s="108">
        <v>1988</v>
      </c>
      <c r="J7" s="108">
        <f t="shared" si="0"/>
        <v>27</v>
      </c>
      <c r="K7" s="109" t="s">
        <v>61</v>
      </c>
      <c r="L7" s="110">
        <f>($E$1)-1957</f>
        <v>58</v>
      </c>
      <c r="M7" s="112">
        <v>21089</v>
      </c>
      <c r="N7" s="106" t="s">
        <v>66</v>
      </c>
      <c r="O7" s="113"/>
      <c r="P7" s="65"/>
      <c r="Q7" s="66"/>
    </row>
    <row r="8" spans="1:17" s="31" customFormat="1" ht="48.75" hidden="1" customHeight="1" x14ac:dyDescent="0.2">
      <c r="A8" s="105" t="s">
        <v>97</v>
      </c>
      <c r="B8" s="106" t="s">
        <v>56</v>
      </c>
      <c r="C8" s="109"/>
      <c r="D8" s="115"/>
      <c r="E8" s="109"/>
      <c r="F8" s="110" t="s">
        <v>87</v>
      </c>
      <c r="G8" s="109"/>
      <c r="H8" s="111">
        <v>29360</v>
      </c>
      <c r="I8" s="108">
        <v>1980</v>
      </c>
      <c r="J8" s="108">
        <f t="shared" si="0"/>
        <v>35</v>
      </c>
      <c r="K8" s="109" t="s">
        <v>90</v>
      </c>
      <c r="L8" s="110">
        <f>($E$1)-1943</f>
        <v>72</v>
      </c>
      <c r="M8" s="112">
        <v>16061</v>
      </c>
      <c r="N8" s="106">
        <v>75331</v>
      </c>
      <c r="O8" s="113"/>
      <c r="P8" s="65"/>
      <c r="Q8" s="66"/>
    </row>
    <row r="9" spans="1:17" s="31" customFormat="1" ht="48.75" hidden="1" customHeight="1" x14ac:dyDescent="0.2">
      <c r="A9" s="105" t="s">
        <v>98</v>
      </c>
      <c r="B9" s="106" t="s">
        <v>56</v>
      </c>
      <c r="C9" s="109"/>
      <c r="D9" s="115"/>
      <c r="E9" s="109"/>
      <c r="F9" s="110" t="s">
        <v>87</v>
      </c>
      <c r="G9" s="109"/>
      <c r="H9" s="111">
        <v>22453</v>
      </c>
      <c r="I9" s="108">
        <v>1961</v>
      </c>
      <c r="J9" s="108">
        <f t="shared" si="0"/>
        <v>54</v>
      </c>
      <c r="K9" s="109" t="s">
        <v>90</v>
      </c>
      <c r="L9" s="110">
        <f>($E$1)-1934</f>
        <v>81</v>
      </c>
      <c r="M9" s="112">
        <v>12505</v>
      </c>
      <c r="N9" s="106">
        <v>26322</v>
      </c>
      <c r="O9" s="113"/>
      <c r="P9" s="65"/>
      <c r="Q9" s="66"/>
    </row>
    <row r="10" spans="1:17" s="31" customFormat="1" ht="48.75" hidden="1" customHeight="1" x14ac:dyDescent="0.2">
      <c r="A10" s="105" t="s">
        <v>99</v>
      </c>
      <c r="B10" s="106" t="s">
        <v>56</v>
      </c>
      <c r="C10" s="109"/>
      <c r="D10" s="115"/>
      <c r="E10" s="109"/>
      <c r="F10" s="110" t="s">
        <v>87</v>
      </c>
      <c r="G10" s="109"/>
      <c r="H10" s="111">
        <v>21916</v>
      </c>
      <c r="I10" s="108">
        <v>1960</v>
      </c>
      <c r="J10" s="108">
        <f t="shared" si="0"/>
        <v>55</v>
      </c>
      <c r="K10" s="109" t="s">
        <v>90</v>
      </c>
      <c r="L10" s="110">
        <f>($E$1)-1932</f>
        <v>83</v>
      </c>
      <c r="M10" s="112">
        <v>11914</v>
      </c>
      <c r="N10" s="106">
        <v>24831</v>
      </c>
      <c r="O10" s="113"/>
      <c r="P10" s="65"/>
      <c r="Q10" s="66"/>
    </row>
    <row r="11" spans="1:17" s="31" customFormat="1" ht="48.75" hidden="1" customHeight="1" x14ac:dyDescent="0.2">
      <c r="A11" s="105" t="s">
        <v>46</v>
      </c>
      <c r="B11" s="106" t="s">
        <v>56</v>
      </c>
      <c r="C11" s="109"/>
      <c r="D11" s="114">
        <v>2010</v>
      </c>
      <c r="E11" s="109"/>
      <c r="F11" s="110" t="s">
        <v>87</v>
      </c>
      <c r="G11" s="109" t="s">
        <v>59</v>
      </c>
      <c r="H11" s="111">
        <v>38769</v>
      </c>
      <c r="I11" s="108">
        <v>2006</v>
      </c>
      <c r="J11" s="108">
        <f t="shared" si="0"/>
        <v>9</v>
      </c>
      <c r="K11" s="109" t="s">
        <v>61</v>
      </c>
      <c r="L11" s="110">
        <f>($E$1)-1960</f>
        <v>55</v>
      </c>
      <c r="M11" s="112">
        <v>22003</v>
      </c>
      <c r="N11" s="106" t="s">
        <v>77</v>
      </c>
      <c r="O11" s="113"/>
      <c r="P11" s="65"/>
      <c r="Q11" s="66"/>
    </row>
    <row r="12" spans="1:17" s="31" customFormat="1" ht="48.75" hidden="1" customHeight="1" x14ac:dyDescent="0.2">
      <c r="A12" s="105" t="s">
        <v>100</v>
      </c>
      <c r="B12" s="106" t="s">
        <v>56</v>
      </c>
      <c r="C12" s="109"/>
      <c r="D12" s="115"/>
      <c r="E12" s="109"/>
      <c r="F12" s="110" t="s">
        <v>87</v>
      </c>
      <c r="G12" s="109"/>
      <c r="H12" s="111">
        <v>27743</v>
      </c>
      <c r="I12" s="108">
        <v>1975</v>
      </c>
      <c r="J12" s="108">
        <f t="shared" si="0"/>
        <v>40</v>
      </c>
      <c r="K12" s="109" t="s">
        <v>90</v>
      </c>
      <c r="L12" s="110">
        <f>($E$1)-1944</f>
        <v>71</v>
      </c>
      <c r="M12" s="112">
        <v>16233</v>
      </c>
      <c r="N12" s="106">
        <v>2084130</v>
      </c>
      <c r="O12" s="113"/>
      <c r="P12" s="65"/>
      <c r="Q12" s="66"/>
    </row>
    <row r="13" spans="1:17" s="31" customFormat="1" ht="48.75" hidden="1" customHeight="1" x14ac:dyDescent="0.2">
      <c r="A13" s="105" t="s">
        <v>48</v>
      </c>
      <c r="B13" s="106" t="s">
        <v>56</v>
      </c>
      <c r="C13" s="109"/>
      <c r="D13" s="108">
        <v>2015</v>
      </c>
      <c r="E13" s="109"/>
      <c r="F13" s="110" t="s">
        <v>87</v>
      </c>
      <c r="G13" s="109" t="s">
        <v>58</v>
      </c>
      <c r="H13" s="111">
        <v>38534</v>
      </c>
      <c r="I13" s="108">
        <v>2005</v>
      </c>
      <c r="J13" s="108">
        <f t="shared" si="0"/>
        <v>10</v>
      </c>
      <c r="K13" s="109" t="s">
        <v>61</v>
      </c>
      <c r="L13" s="110">
        <f>($E$1)-1968</f>
        <v>47</v>
      </c>
      <c r="M13" s="112">
        <v>25067</v>
      </c>
      <c r="N13" s="106" t="s">
        <v>79</v>
      </c>
      <c r="O13" s="113"/>
      <c r="P13" s="65"/>
      <c r="Q13" s="66"/>
    </row>
    <row r="14" spans="1:17" s="31" customFormat="1" ht="48.75" hidden="1" customHeight="1" x14ac:dyDescent="0.2">
      <c r="A14" s="105" t="s">
        <v>86</v>
      </c>
      <c r="B14" s="106" t="s">
        <v>56</v>
      </c>
      <c r="C14" s="109"/>
      <c r="D14" s="108">
        <v>2015</v>
      </c>
      <c r="E14" s="109"/>
      <c r="F14" s="110" t="s">
        <v>87</v>
      </c>
      <c r="G14" s="109" t="s">
        <v>58</v>
      </c>
      <c r="H14" s="111">
        <v>34943</v>
      </c>
      <c r="I14" s="108">
        <v>1995</v>
      </c>
      <c r="J14" s="108">
        <f t="shared" si="0"/>
        <v>20</v>
      </c>
      <c r="K14" s="109" t="s">
        <v>61</v>
      </c>
      <c r="L14" s="110">
        <f>($E$1)-1966</f>
        <v>49</v>
      </c>
      <c r="M14" s="112">
        <v>24350</v>
      </c>
      <c r="N14" s="106">
        <v>2792356</v>
      </c>
      <c r="O14" s="113"/>
      <c r="P14" s="65"/>
      <c r="Q14" s="66"/>
    </row>
    <row r="15" spans="1:17" s="31" customFormat="1" ht="48.75" hidden="1" customHeight="1" x14ac:dyDescent="0.2">
      <c r="A15" s="105" t="s">
        <v>51</v>
      </c>
      <c r="B15" s="106" t="s">
        <v>56</v>
      </c>
      <c r="C15" s="109"/>
      <c r="D15" s="114">
        <v>2006</v>
      </c>
      <c r="E15" s="109"/>
      <c r="F15" s="110" t="s">
        <v>87</v>
      </c>
      <c r="G15" s="109" t="s">
        <v>59</v>
      </c>
      <c r="H15" s="111">
        <v>32210</v>
      </c>
      <c r="I15" s="108">
        <v>1988</v>
      </c>
      <c r="J15" s="108">
        <f t="shared" si="0"/>
        <v>27</v>
      </c>
      <c r="K15" s="109" t="s">
        <v>61</v>
      </c>
      <c r="L15" s="110">
        <f>($E$1)-1961</f>
        <v>54</v>
      </c>
      <c r="M15" s="112">
        <v>22368</v>
      </c>
      <c r="N15" s="106" t="s">
        <v>82</v>
      </c>
      <c r="O15" s="113"/>
      <c r="P15" s="65"/>
      <c r="Q15" s="66"/>
    </row>
    <row r="16" spans="1:17" s="31" customFormat="1" ht="48.75" hidden="1" customHeight="1" x14ac:dyDescent="0.2">
      <c r="A16" s="105" t="s">
        <v>54</v>
      </c>
      <c r="B16" s="106" t="s">
        <v>56</v>
      </c>
      <c r="C16" s="116"/>
      <c r="D16" s="72">
        <v>2007</v>
      </c>
      <c r="E16" s="116"/>
      <c r="F16" s="110" t="s">
        <v>87</v>
      </c>
      <c r="G16" s="109" t="s">
        <v>59</v>
      </c>
      <c r="H16" s="111">
        <v>33031</v>
      </c>
      <c r="I16" s="108">
        <v>1990</v>
      </c>
      <c r="J16" s="108">
        <f t="shared" si="0"/>
        <v>25</v>
      </c>
      <c r="K16" s="109" t="s">
        <v>61</v>
      </c>
      <c r="L16" s="110">
        <f>($E$1)-1953</f>
        <v>62</v>
      </c>
      <c r="M16" s="112">
        <v>19418</v>
      </c>
      <c r="N16" s="106" t="s">
        <v>85</v>
      </c>
      <c r="O16" s="1"/>
      <c r="P16" s="65"/>
      <c r="Q16" s="66"/>
    </row>
    <row r="17" spans="1:17" s="31" customFormat="1" ht="48.75" hidden="1" customHeight="1" x14ac:dyDescent="0.2">
      <c r="A17" s="105" t="s">
        <v>102</v>
      </c>
      <c r="B17" s="106" t="s">
        <v>56</v>
      </c>
      <c r="C17" s="109"/>
      <c r="D17" s="115"/>
      <c r="E17" s="109"/>
      <c r="F17" s="110" t="s">
        <v>87</v>
      </c>
      <c r="G17" s="109"/>
      <c r="H17" s="111">
        <v>23342</v>
      </c>
      <c r="I17" s="108">
        <v>1963</v>
      </c>
      <c r="J17" s="108">
        <f t="shared" si="0"/>
        <v>52</v>
      </c>
      <c r="K17" s="109" t="s">
        <v>90</v>
      </c>
      <c r="L17" s="110">
        <f>($E$1)-1937</f>
        <v>78</v>
      </c>
      <c r="M17" s="112">
        <v>13625</v>
      </c>
      <c r="N17" s="106">
        <v>24956</v>
      </c>
      <c r="O17" s="113"/>
      <c r="P17" s="65"/>
      <c r="Q17" s="66"/>
    </row>
    <row r="18" spans="1:17" s="31" customFormat="1" ht="48.75" hidden="1" customHeight="1" x14ac:dyDescent="0.2">
      <c r="A18" s="105" t="s">
        <v>33</v>
      </c>
      <c r="B18" s="106" t="s">
        <v>55</v>
      </c>
      <c r="C18" s="109"/>
      <c r="D18" s="117"/>
      <c r="E18" s="109"/>
      <c r="F18" s="110" t="s">
        <v>87</v>
      </c>
      <c r="G18" s="109" t="s">
        <v>58</v>
      </c>
      <c r="H18" s="111">
        <v>40360</v>
      </c>
      <c r="I18" s="108">
        <v>2010</v>
      </c>
      <c r="J18" s="108">
        <f t="shared" si="0"/>
        <v>5</v>
      </c>
      <c r="K18" s="109" t="s">
        <v>61</v>
      </c>
      <c r="L18" s="110">
        <f>($E$1)-1971</f>
        <v>44</v>
      </c>
      <c r="M18" s="112">
        <v>26220</v>
      </c>
      <c r="N18" s="106" t="s">
        <v>62</v>
      </c>
      <c r="O18" s="113"/>
      <c r="P18" s="65"/>
    </row>
    <row r="19" spans="1:17" s="31" customFormat="1" ht="48.75" hidden="1" customHeight="1" x14ac:dyDescent="0.2">
      <c r="A19" s="105" t="s">
        <v>35</v>
      </c>
      <c r="B19" s="106" t="s">
        <v>55</v>
      </c>
      <c r="C19" s="109"/>
      <c r="D19" s="117"/>
      <c r="E19" s="109"/>
      <c r="F19" s="110" t="s">
        <v>87</v>
      </c>
      <c r="G19" s="109" t="s">
        <v>58</v>
      </c>
      <c r="H19" s="111">
        <v>40364</v>
      </c>
      <c r="I19" s="108">
        <v>2010</v>
      </c>
      <c r="J19" s="108">
        <f t="shared" si="0"/>
        <v>5</v>
      </c>
      <c r="K19" s="109" t="s">
        <v>61</v>
      </c>
      <c r="L19" s="110">
        <f>($E$1)-1979</f>
        <v>36</v>
      </c>
      <c r="M19" s="112">
        <v>29184</v>
      </c>
      <c r="N19" s="106" t="s">
        <v>64</v>
      </c>
      <c r="O19" s="113"/>
      <c r="P19" s="65"/>
      <c r="Q19" s="66"/>
    </row>
    <row r="20" spans="1:17" s="31" customFormat="1" ht="48.75" hidden="1" customHeight="1" x14ac:dyDescent="0.2">
      <c r="A20" s="105" t="s">
        <v>38</v>
      </c>
      <c r="B20" s="106" t="s">
        <v>55</v>
      </c>
      <c r="C20" s="109"/>
      <c r="D20" s="117"/>
      <c r="E20" s="109"/>
      <c r="F20" s="110" t="s">
        <v>87</v>
      </c>
      <c r="G20" s="109" t="s">
        <v>58</v>
      </c>
      <c r="H20" s="111">
        <v>38454</v>
      </c>
      <c r="I20" s="108">
        <v>2005</v>
      </c>
      <c r="J20" s="108">
        <f t="shared" si="0"/>
        <v>10</v>
      </c>
      <c r="K20" s="109" t="s">
        <v>61</v>
      </c>
      <c r="L20" s="110">
        <f>($E$1)-1971</f>
        <v>44</v>
      </c>
      <c r="M20" s="112">
        <v>26128</v>
      </c>
      <c r="N20" s="106" t="s">
        <v>67</v>
      </c>
      <c r="O20" s="113"/>
      <c r="P20" s="65"/>
      <c r="Q20" s="66"/>
    </row>
    <row r="21" spans="1:17" s="31" customFormat="1" ht="48.75" hidden="1" customHeight="1" x14ac:dyDescent="0.2">
      <c r="A21" s="105" t="s">
        <v>170</v>
      </c>
      <c r="B21" s="106" t="s">
        <v>55</v>
      </c>
      <c r="C21" s="109"/>
      <c r="D21" s="117"/>
      <c r="E21" s="109"/>
      <c r="F21" s="110" t="s">
        <v>87</v>
      </c>
      <c r="G21" s="109" t="s">
        <v>58</v>
      </c>
      <c r="H21" s="111">
        <v>32295</v>
      </c>
      <c r="I21" s="108">
        <v>1988</v>
      </c>
      <c r="J21" s="108">
        <f t="shared" si="0"/>
        <v>27</v>
      </c>
      <c r="K21" s="109" t="s">
        <v>61</v>
      </c>
      <c r="L21" s="110">
        <f>($E$1)-1955</f>
        <v>60</v>
      </c>
      <c r="M21" s="112">
        <v>20271</v>
      </c>
      <c r="N21" s="106" t="s">
        <v>68</v>
      </c>
      <c r="O21" s="113"/>
      <c r="P21" s="65"/>
      <c r="Q21" s="66"/>
    </row>
    <row r="22" spans="1:17" s="31" customFormat="1" ht="48.75" hidden="1" customHeight="1" x14ac:dyDescent="0.2">
      <c r="A22" s="105" t="s">
        <v>30</v>
      </c>
      <c r="B22" s="106" t="s">
        <v>56</v>
      </c>
      <c r="C22" s="109"/>
      <c r="D22" s="114">
        <v>2016</v>
      </c>
      <c r="E22" s="109"/>
      <c r="F22" s="110" t="s">
        <v>87</v>
      </c>
      <c r="G22" s="109" t="s">
        <v>58</v>
      </c>
      <c r="H22" s="111">
        <v>37888</v>
      </c>
      <c r="I22" s="108">
        <v>2003</v>
      </c>
      <c r="J22" s="108">
        <f t="shared" si="0"/>
        <v>12</v>
      </c>
      <c r="K22" s="109" t="s">
        <v>61</v>
      </c>
      <c r="L22" s="110">
        <f>($E$1)-1971</f>
        <v>44</v>
      </c>
      <c r="M22" s="112">
        <v>26099</v>
      </c>
      <c r="N22" s="106" t="s">
        <v>69</v>
      </c>
      <c r="O22" s="113"/>
      <c r="P22" s="65"/>
    </row>
    <row r="23" spans="1:17" s="31" customFormat="1" ht="48.75" hidden="1" customHeight="1" x14ac:dyDescent="0.2">
      <c r="A23" s="105" t="s">
        <v>39</v>
      </c>
      <c r="B23" s="106" t="s">
        <v>55</v>
      </c>
      <c r="C23" s="109"/>
      <c r="D23" s="117"/>
      <c r="E23" s="109"/>
      <c r="F23" s="110" t="s">
        <v>87</v>
      </c>
      <c r="G23" s="109" t="s">
        <v>58</v>
      </c>
      <c r="H23" s="111">
        <v>37669</v>
      </c>
      <c r="I23" s="108">
        <v>2003</v>
      </c>
      <c r="J23" s="108">
        <f t="shared" si="0"/>
        <v>12</v>
      </c>
      <c r="K23" s="109" t="s">
        <v>61</v>
      </c>
      <c r="L23" s="110">
        <f>($E$1)-1971</f>
        <v>44</v>
      </c>
      <c r="M23" s="112">
        <v>26155</v>
      </c>
      <c r="N23" s="106" t="s">
        <v>70</v>
      </c>
      <c r="O23" s="113"/>
      <c r="P23" s="65"/>
      <c r="Q23" s="66"/>
    </row>
    <row r="24" spans="1:17" s="31" customFormat="1" ht="48.75" customHeight="1" x14ac:dyDescent="0.2">
      <c r="A24" s="105" t="s">
        <v>41</v>
      </c>
      <c r="B24" s="106" t="s">
        <v>55</v>
      </c>
      <c r="C24" s="109"/>
      <c r="D24" s="117"/>
      <c r="E24" s="109"/>
      <c r="F24" s="110" t="s">
        <v>87</v>
      </c>
      <c r="G24" s="109" t="s">
        <v>58</v>
      </c>
      <c r="H24" s="111">
        <v>41919</v>
      </c>
      <c r="I24" s="108">
        <v>2014</v>
      </c>
      <c r="J24" s="108">
        <f t="shared" si="0"/>
        <v>1</v>
      </c>
      <c r="K24" s="109" t="s">
        <v>61</v>
      </c>
      <c r="L24" s="110">
        <f>($E$1)-1984</f>
        <v>31</v>
      </c>
      <c r="M24" s="120">
        <v>30993</v>
      </c>
      <c r="N24" s="106" t="s">
        <v>72</v>
      </c>
      <c r="O24" s="113"/>
      <c r="P24" s="65"/>
      <c r="Q24" s="66"/>
    </row>
    <row r="25" spans="1:17" s="31" customFormat="1" ht="48.75" hidden="1" customHeight="1" x14ac:dyDescent="0.2">
      <c r="A25" s="105" t="s">
        <v>43</v>
      </c>
      <c r="B25" s="106" t="s">
        <v>55</v>
      </c>
      <c r="C25" s="109"/>
      <c r="D25" s="117"/>
      <c r="E25" s="109"/>
      <c r="F25" s="110" t="s">
        <v>87</v>
      </c>
      <c r="G25" s="109" t="s">
        <v>58</v>
      </c>
      <c r="H25" s="111">
        <v>38215</v>
      </c>
      <c r="I25" s="108">
        <v>2004</v>
      </c>
      <c r="J25" s="108">
        <f t="shared" si="0"/>
        <v>11</v>
      </c>
      <c r="K25" s="109" t="s">
        <v>61</v>
      </c>
      <c r="L25" s="110">
        <f>($E$1)-1973</f>
        <v>42</v>
      </c>
      <c r="M25" s="112">
        <v>26940</v>
      </c>
      <c r="N25" s="106" t="s">
        <v>74</v>
      </c>
      <c r="O25" s="113"/>
      <c r="P25" s="65"/>
      <c r="Q25" s="66"/>
    </row>
    <row r="26" spans="1:17" s="31" customFormat="1" ht="48.75" hidden="1" customHeight="1" x14ac:dyDescent="0.2">
      <c r="A26" s="105" t="s">
        <v>44</v>
      </c>
      <c r="B26" s="106" t="s">
        <v>55</v>
      </c>
      <c r="C26" s="109"/>
      <c r="D26" s="117"/>
      <c r="E26" s="109"/>
      <c r="F26" s="110" t="s">
        <v>87</v>
      </c>
      <c r="G26" s="109" t="s">
        <v>58</v>
      </c>
      <c r="H26" s="111">
        <v>40364</v>
      </c>
      <c r="I26" s="108">
        <v>2010</v>
      </c>
      <c r="J26" s="108">
        <f t="shared" si="0"/>
        <v>5</v>
      </c>
      <c r="K26" s="109" t="s">
        <v>61</v>
      </c>
      <c r="L26" s="110">
        <f>($E$1)-1979</f>
        <v>36</v>
      </c>
      <c r="M26" s="112">
        <v>28947</v>
      </c>
      <c r="N26" s="106" t="s">
        <v>75</v>
      </c>
      <c r="O26" s="113"/>
      <c r="P26" s="65"/>
      <c r="Q26" s="66"/>
    </row>
    <row r="27" spans="1:17" s="31" customFormat="1" ht="48.75" customHeight="1" x14ac:dyDescent="0.2">
      <c r="A27" s="105" t="s">
        <v>45</v>
      </c>
      <c r="B27" s="106" t="s">
        <v>55</v>
      </c>
      <c r="C27" s="109"/>
      <c r="D27" s="117"/>
      <c r="E27" s="109"/>
      <c r="F27" s="110" t="s">
        <v>87</v>
      </c>
      <c r="G27" s="109" t="s">
        <v>58</v>
      </c>
      <c r="H27" s="111">
        <v>41775</v>
      </c>
      <c r="I27" s="108">
        <v>2014</v>
      </c>
      <c r="J27" s="108">
        <f t="shared" si="0"/>
        <v>1</v>
      </c>
      <c r="K27" s="109" t="s">
        <v>61</v>
      </c>
      <c r="L27" s="110">
        <f>($E$1)-1976</f>
        <v>39</v>
      </c>
      <c r="M27" s="117">
        <v>27768</v>
      </c>
      <c r="N27" s="106" t="s">
        <v>76</v>
      </c>
      <c r="O27" s="113"/>
      <c r="P27" s="65"/>
      <c r="Q27" s="66"/>
    </row>
    <row r="28" spans="1:17" s="31" customFormat="1" ht="48.75" hidden="1" customHeight="1" x14ac:dyDescent="0.2">
      <c r="A28" s="105" t="s">
        <v>47</v>
      </c>
      <c r="B28" s="106" t="s">
        <v>55</v>
      </c>
      <c r="C28" s="109"/>
      <c r="D28" s="117"/>
      <c r="E28" s="109"/>
      <c r="F28" s="110" t="s">
        <v>87</v>
      </c>
      <c r="G28" s="109" t="s">
        <v>58</v>
      </c>
      <c r="H28" s="111">
        <v>28710</v>
      </c>
      <c r="I28" s="108">
        <v>1978</v>
      </c>
      <c r="J28" s="108">
        <f t="shared" si="0"/>
        <v>37</v>
      </c>
      <c r="K28" s="109" t="s">
        <v>61</v>
      </c>
      <c r="L28" s="118">
        <f>($E$1)-1948</f>
        <v>67</v>
      </c>
      <c r="M28" s="112">
        <v>17598</v>
      </c>
      <c r="N28" s="106" t="s">
        <v>78</v>
      </c>
      <c r="O28" s="113"/>
      <c r="P28" s="65"/>
      <c r="Q28" s="66"/>
    </row>
    <row r="29" spans="1:17" s="31" customFormat="1" ht="48.75" hidden="1" customHeight="1" x14ac:dyDescent="0.2">
      <c r="A29" s="105" t="s">
        <v>52</v>
      </c>
      <c r="B29" s="106" t="s">
        <v>55</v>
      </c>
      <c r="C29" s="109"/>
      <c r="D29" s="117"/>
      <c r="E29" s="109"/>
      <c r="F29" s="110" t="s">
        <v>87</v>
      </c>
      <c r="G29" s="109" t="s">
        <v>58</v>
      </c>
      <c r="H29" s="111">
        <v>39692</v>
      </c>
      <c r="I29" s="108">
        <v>2008</v>
      </c>
      <c r="J29" s="108">
        <f t="shared" si="0"/>
        <v>7</v>
      </c>
      <c r="K29" s="109" t="s">
        <v>61</v>
      </c>
      <c r="L29" s="110">
        <f>($E$1)-1976</f>
        <v>39</v>
      </c>
      <c r="M29" s="112">
        <v>27788</v>
      </c>
      <c r="N29" s="106" t="s">
        <v>83</v>
      </c>
      <c r="O29" s="113"/>
      <c r="P29" s="65"/>
      <c r="Q29" s="66"/>
    </row>
    <row r="30" spans="1:17" s="31" customFormat="1" ht="57" hidden="1" customHeight="1" x14ac:dyDescent="0.2">
      <c r="A30" s="105" t="s">
        <v>53</v>
      </c>
      <c r="B30" s="106" t="s">
        <v>55</v>
      </c>
      <c r="C30" s="109"/>
      <c r="D30" s="115"/>
      <c r="E30" s="109"/>
      <c r="F30" s="110" t="s">
        <v>87</v>
      </c>
      <c r="G30" s="109" t="s">
        <v>58</v>
      </c>
      <c r="H30" s="111">
        <v>40402</v>
      </c>
      <c r="I30" s="108">
        <v>2010</v>
      </c>
      <c r="J30" s="108">
        <f t="shared" si="0"/>
        <v>5</v>
      </c>
      <c r="K30" s="109" t="s">
        <v>61</v>
      </c>
      <c r="L30" s="110">
        <f>($E$1)-1967</f>
        <v>48</v>
      </c>
      <c r="M30" s="112">
        <v>24656</v>
      </c>
      <c r="N30" s="106" t="s">
        <v>84</v>
      </c>
      <c r="O30" s="113"/>
      <c r="P30" s="65"/>
      <c r="Q30" s="66"/>
    </row>
    <row r="31" spans="1:17" ht="45.75" hidden="1" customHeight="1" x14ac:dyDescent="0.2">
      <c r="A31" s="105" t="s">
        <v>93</v>
      </c>
      <c r="B31" s="106" t="s">
        <v>57</v>
      </c>
      <c r="C31" s="109"/>
      <c r="D31" s="115"/>
      <c r="E31" s="109"/>
      <c r="F31" s="110" t="s">
        <v>87</v>
      </c>
      <c r="G31" s="109"/>
      <c r="H31" s="111">
        <v>27677</v>
      </c>
      <c r="I31" s="108">
        <v>1975</v>
      </c>
      <c r="J31" s="108">
        <f t="shared" si="0"/>
        <v>40</v>
      </c>
      <c r="K31" s="109" t="s">
        <v>90</v>
      </c>
      <c r="L31" s="110">
        <f>($E$1)-1945</f>
        <v>70</v>
      </c>
      <c r="M31" s="112">
        <v>16744</v>
      </c>
      <c r="N31" s="106">
        <v>49043</v>
      </c>
      <c r="O31" s="113"/>
      <c r="P31" s="65"/>
      <c r="Q31" s="66"/>
    </row>
    <row r="32" spans="1:17" s="31" customFormat="1" ht="57" hidden="1" customHeight="1" x14ac:dyDescent="0.2">
      <c r="A32" s="105" t="s">
        <v>88</v>
      </c>
      <c r="B32" s="106" t="s">
        <v>57</v>
      </c>
      <c r="C32" s="109"/>
      <c r="D32" s="114">
        <v>1989</v>
      </c>
      <c r="E32" s="109"/>
      <c r="F32" s="110" t="s">
        <v>87</v>
      </c>
      <c r="G32" s="109" t="s">
        <v>60</v>
      </c>
      <c r="H32" s="111">
        <v>26763</v>
      </c>
      <c r="I32" s="108">
        <v>1973</v>
      </c>
      <c r="J32" s="108">
        <f t="shared" si="0"/>
        <v>42</v>
      </c>
      <c r="K32" s="109" t="s">
        <v>92</v>
      </c>
      <c r="L32" s="110">
        <f>($E$1)-1942</f>
        <v>73</v>
      </c>
      <c r="M32" s="112">
        <v>15679</v>
      </c>
      <c r="N32" s="106">
        <v>40944</v>
      </c>
      <c r="O32" s="113"/>
      <c r="P32" s="65"/>
      <c r="Q32" s="66"/>
    </row>
    <row r="33" spans="1:17" s="31" customFormat="1" ht="57" hidden="1" customHeight="1" x14ac:dyDescent="0.2">
      <c r="A33" s="105" t="s">
        <v>94</v>
      </c>
      <c r="B33" s="106" t="s">
        <v>57</v>
      </c>
      <c r="C33" s="109"/>
      <c r="D33" s="115"/>
      <c r="E33" s="109"/>
      <c r="F33" s="110" t="s">
        <v>87</v>
      </c>
      <c r="G33" s="109"/>
      <c r="H33" s="111">
        <v>16072</v>
      </c>
      <c r="I33" s="108">
        <v>1944</v>
      </c>
      <c r="J33" s="108">
        <f t="shared" si="0"/>
        <v>71</v>
      </c>
      <c r="K33" s="109" t="s">
        <v>90</v>
      </c>
      <c r="L33" s="110">
        <f>($E$1)-1917</f>
        <v>98</v>
      </c>
      <c r="M33" s="112">
        <v>6389</v>
      </c>
      <c r="N33" s="106">
        <v>14002</v>
      </c>
      <c r="O33" s="113"/>
      <c r="P33" s="65"/>
      <c r="Q33" s="66"/>
    </row>
    <row r="34" spans="1:17" s="31" customFormat="1" ht="57" hidden="1" customHeight="1" x14ac:dyDescent="0.2">
      <c r="A34" s="105" t="s">
        <v>95</v>
      </c>
      <c r="B34" s="106" t="s">
        <v>57</v>
      </c>
      <c r="C34" s="109"/>
      <c r="D34" s="115"/>
      <c r="E34" s="109"/>
      <c r="F34" s="110" t="s">
        <v>87</v>
      </c>
      <c r="G34" s="109"/>
      <c r="H34" s="111">
        <v>22847</v>
      </c>
      <c r="I34" s="108">
        <v>1962</v>
      </c>
      <c r="J34" s="108">
        <f t="shared" si="0"/>
        <v>53</v>
      </c>
      <c r="K34" s="109" t="s">
        <v>90</v>
      </c>
      <c r="L34" s="110">
        <f>($E$1)-1938</f>
        <v>77</v>
      </c>
      <c r="M34" s="112">
        <v>13991</v>
      </c>
      <c r="N34" s="106">
        <v>18160</v>
      </c>
      <c r="O34" s="113"/>
      <c r="P34" s="65"/>
      <c r="Q34" s="66"/>
    </row>
    <row r="35" spans="1:17" s="31" customFormat="1" ht="57" hidden="1" customHeight="1" x14ac:dyDescent="0.2">
      <c r="A35" s="105" t="s">
        <v>96</v>
      </c>
      <c r="B35" s="106" t="s">
        <v>57</v>
      </c>
      <c r="C35" s="109"/>
      <c r="D35" s="115"/>
      <c r="E35" s="109"/>
      <c r="F35" s="110" t="s">
        <v>87</v>
      </c>
      <c r="G35" s="109"/>
      <c r="H35" s="111">
        <v>22579</v>
      </c>
      <c r="I35" s="108">
        <v>1961</v>
      </c>
      <c r="J35" s="108">
        <f t="shared" si="0"/>
        <v>54</v>
      </c>
      <c r="K35" s="109" t="s">
        <v>90</v>
      </c>
      <c r="L35" s="110">
        <f>($E$1)-1940</f>
        <v>75</v>
      </c>
      <c r="M35" s="112">
        <v>14666</v>
      </c>
      <c r="N35" s="106">
        <v>24765</v>
      </c>
      <c r="O35" s="113"/>
      <c r="P35" s="65"/>
      <c r="Q35" s="66"/>
    </row>
    <row r="36" spans="1:17" s="31" customFormat="1" ht="57" hidden="1" customHeight="1" x14ac:dyDescent="0.2">
      <c r="A36" s="105" t="s">
        <v>89</v>
      </c>
      <c r="B36" s="106" t="s">
        <v>57</v>
      </c>
      <c r="C36" s="109"/>
      <c r="D36" s="114">
        <v>1988</v>
      </c>
      <c r="E36" s="114">
        <v>1997</v>
      </c>
      <c r="F36" s="110" t="s">
        <v>87</v>
      </c>
      <c r="G36" s="109" t="s">
        <v>60</v>
      </c>
      <c r="H36" s="111">
        <v>27040</v>
      </c>
      <c r="I36" s="108">
        <v>1974</v>
      </c>
      <c r="J36" s="108">
        <f t="shared" si="0"/>
        <v>41</v>
      </c>
      <c r="K36" s="109" t="s">
        <v>92</v>
      </c>
      <c r="L36" s="110">
        <f>($E$1)-1944</f>
        <v>71</v>
      </c>
      <c r="M36" s="112">
        <v>16095</v>
      </c>
      <c r="N36" s="106">
        <v>42755</v>
      </c>
      <c r="O36" s="113"/>
      <c r="P36" s="65"/>
      <c r="Q36" s="66"/>
    </row>
    <row r="37" spans="1:17" s="31" customFormat="1" ht="57" hidden="1" customHeight="1" x14ac:dyDescent="0.2">
      <c r="A37" s="105" t="s">
        <v>40</v>
      </c>
      <c r="B37" s="106" t="s">
        <v>57</v>
      </c>
      <c r="C37" s="109"/>
      <c r="D37" s="117"/>
      <c r="E37" s="109"/>
      <c r="F37" s="110" t="s">
        <v>87</v>
      </c>
      <c r="G37" s="109" t="s">
        <v>60</v>
      </c>
      <c r="H37" s="111">
        <v>33109</v>
      </c>
      <c r="I37" s="108">
        <v>1990</v>
      </c>
      <c r="J37" s="108">
        <f t="shared" si="0"/>
        <v>25</v>
      </c>
      <c r="K37" s="109" t="s">
        <v>61</v>
      </c>
      <c r="L37" s="110">
        <f>($E$1)-1960</f>
        <v>55</v>
      </c>
      <c r="M37" s="112">
        <v>22132</v>
      </c>
      <c r="N37" s="106" t="s">
        <v>71</v>
      </c>
      <c r="O37" s="113"/>
      <c r="P37" s="65"/>
      <c r="Q37" s="66"/>
    </row>
    <row r="38" spans="1:17" s="31" customFormat="1" ht="57" hidden="1" customHeight="1" x14ac:dyDescent="0.2">
      <c r="A38" s="105" t="s">
        <v>42</v>
      </c>
      <c r="B38" s="106" t="s">
        <v>57</v>
      </c>
      <c r="C38" s="109"/>
      <c r="D38" s="114">
        <v>1999</v>
      </c>
      <c r="E38" s="107">
        <v>2004</v>
      </c>
      <c r="F38" s="110" t="s">
        <v>87</v>
      </c>
      <c r="G38" s="109" t="s">
        <v>60</v>
      </c>
      <c r="H38" s="111">
        <v>30711</v>
      </c>
      <c r="I38" s="108">
        <v>1984</v>
      </c>
      <c r="J38" s="108">
        <f t="shared" si="0"/>
        <v>31</v>
      </c>
      <c r="K38" s="109" t="s">
        <v>61</v>
      </c>
      <c r="L38" s="110">
        <f>($E$1)-1958</f>
        <v>57</v>
      </c>
      <c r="M38" s="112">
        <v>21247</v>
      </c>
      <c r="N38" s="106" t="s">
        <v>73</v>
      </c>
      <c r="O38" s="113"/>
      <c r="P38" s="65"/>
      <c r="Q38" s="66"/>
    </row>
    <row r="39" spans="1:17" s="31" customFormat="1" ht="48.75" hidden="1" customHeight="1" x14ac:dyDescent="0.2">
      <c r="A39" s="105" t="s">
        <v>49</v>
      </c>
      <c r="B39" s="106" t="s">
        <v>57</v>
      </c>
      <c r="C39" s="109"/>
      <c r="D39" s="114">
        <v>2005</v>
      </c>
      <c r="E39" s="109">
        <v>2015</v>
      </c>
      <c r="F39" s="110" t="s">
        <v>87</v>
      </c>
      <c r="G39" s="109" t="s">
        <v>59</v>
      </c>
      <c r="H39" s="111">
        <v>34394</v>
      </c>
      <c r="I39" s="108">
        <v>1994</v>
      </c>
      <c r="J39" s="108">
        <f t="shared" si="0"/>
        <v>21</v>
      </c>
      <c r="K39" s="109" t="s">
        <v>61</v>
      </c>
      <c r="L39" s="110">
        <f>($E$1)-1966</f>
        <v>49</v>
      </c>
      <c r="M39" s="112">
        <v>24451</v>
      </c>
      <c r="N39" s="106" t="s">
        <v>80</v>
      </c>
      <c r="O39" s="113"/>
      <c r="P39" s="65"/>
      <c r="Q39" s="66"/>
    </row>
    <row r="40" spans="1:17" s="31" customFormat="1" ht="57" hidden="1" customHeight="1" x14ac:dyDescent="0.2">
      <c r="A40" s="105" t="s">
        <v>50</v>
      </c>
      <c r="B40" s="106" t="s">
        <v>57</v>
      </c>
      <c r="C40" s="109"/>
      <c r="D40" s="114">
        <v>2002</v>
      </c>
      <c r="E40" s="114">
        <v>2007</v>
      </c>
      <c r="F40" s="110" t="s">
        <v>87</v>
      </c>
      <c r="G40" s="109" t="s">
        <v>60</v>
      </c>
      <c r="H40" s="111">
        <v>32647</v>
      </c>
      <c r="I40" s="108">
        <v>1989</v>
      </c>
      <c r="J40" s="108">
        <f t="shared" si="0"/>
        <v>26</v>
      </c>
      <c r="K40" s="109" t="s">
        <v>61</v>
      </c>
      <c r="L40" s="110">
        <f>($E$1)-1961</f>
        <v>54</v>
      </c>
      <c r="M40" s="112">
        <v>22527</v>
      </c>
      <c r="N40" s="106" t="s">
        <v>81</v>
      </c>
      <c r="O40" s="113"/>
      <c r="P40" s="65"/>
      <c r="Q40" s="66"/>
    </row>
    <row r="41" spans="1:17" s="31" customFormat="1" ht="57" hidden="1" customHeight="1" x14ac:dyDescent="0.2">
      <c r="A41" s="105" t="s">
        <v>91</v>
      </c>
      <c r="B41" s="106" t="s">
        <v>57</v>
      </c>
      <c r="C41" s="109"/>
      <c r="D41" s="114">
        <v>1984</v>
      </c>
      <c r="E41" s="114">
        <v>1988</v>
      </c>
      <c r="F41" s="110" t="s">
        <v>87</v>
      </c>
      <c r="G41" s="109"/>
      <c r="H41" s="111">
        <v>23161</v>
      </c>
      <c r="I41" s="108">
        <v>1963</v>
      </c>
      <c r="J41" s="108">
        <f t="shared" si="0"/>
        <v>52</v>
      </c>
      <c r="K41" s="109" t="s">
        <v>92</v>
      </c>
      <c r="L41" s="110">
        <f>($E$1)-1934</f>
        <v>81</v>
      </c>
      <c r="M41" s="112">
        <v>12689</v>
      </c>
      <c r="N41" s="106">
        <v>24873</v>
      </c>
      <c r="O41" s="113"/>
      <c r="P41" s="65"/>
      <c r="Q41" s="66"/>
    </row>
    <row r="42" spans="1:17" s="31" customFormat="1" ht="57" hidden="1" customHeight="1" x14ac:dyDescent="0.2">
      <c r="A42" s="105" t="s">
        <v>101</v>
      </c>
      <c r="B42" s="106" t="s">
        <v>57</v>
      </c>
      <c r="C42" s="109"/>
      <c r="D42" s="115"/>
      <c r="E42" s="109"/>
      <c r="F42" s="110" t="s">
        <v>87</v>
      </c>
      <c r="G42" s="109"/>
      <c r="H42" s="111">
        <v>21916</v>
      </c>
      <c r="I42" s="108">
        <v>1960</v>
      </c>
      <c r="J42" s="108">
        <f t="shared" si="0"/>
        <v>55</v>
      </c>
      <c r="K42" s="109" t="s">
        <v>90</v>
      </c>
      <c r="L42" s="110">
        <f>($E$1)-1940</f>
        <v>75</v>
      </c>
      <c r="M42" s="112">
        <v>14845</v>
      </c>
      <c r="N42" s="106">
        <v>24960</v>
      </c>
      <c r="O42" s="113"/>
      <c r="P42" s="65"/>
      <c r="Q42" s="66"/>
    </row>
    <row r="43" spans="1:17" ht="18" customHeight="1" x14ac:dyDescent="0.2"/>
    <row r="44" spans="1:17" s="40" customFormat="1" ht="31.5" x14ac:dyDescent="0.2">
      <c r="A44" s="37" t="s">
        <v>21</v>
      </c>
      <c r="B44" s="32"/>
      <c r="C44" s="32"/>
      <c r="D44" s="38"/>
      <c r="E44" s="38"/>
      <c r="F44" s="39"/>
      <c r="H44" s="41"/>
      <c r="I44" s="41"/>
      <c r="J44" s="41"/>
      <c r="K44" s="41"/>
      <c r="L44" s="38"/>
      <c r="M44" s="38"/>
      <c r="N44" s="38"/>
    </row>
    <row r="45" spans="1:17" s="61" customFormat="1" ht="15" x14ac:dyDescent="0.2">
      <c r="A45" s="97" t="s">
        <v>18</v>
      </c>
      <c r="B45" s="98"/>
      <c r="C45" s="98"/>
      <c r="D45" s="98"/>
      <c r="F45" s="98"/>
      <c r="G45" s="99"/>
      <c r="K45" s="100"/>
      <c r="L45" s="100"/>
      <c r="M45" s="98"/>
      <c r="N45" s="98"/>
    </row>
    <row r="46" spans="1:17" s="61" customFormat="1" ht="42.75" x14ac:dyDescent="0.2">
      <c r="A46" s="61" t="s">
        <v>19</v>
      </c>
      <c r="B46" s="98"/>
      <c r="C46" s="98"/>
      <c r="D46" s="98"/>
      <c r="F46" s="98"/>
      <c r="G46" s="99"/>
      <c r="K46" s="100"/>
      <c r="L46" s="100"/>
      <c r="M46" s="98"/>
      <c r="N46" s="98"/>
    </row>
    <row r="47" spans="1:17" s="61" customFormat="1" ht="71.25" x14ac:dyDescent="0.2">
      <c r="A47" s="61" t="s">
        <v>20</v>
      </c>
      <c r="B47" s="98"/>
      <c r="C47" s="98"/>
      <c r="D47" s="98"/>
      <c r="F47" s="98"/>
      <c r="G47" s="99"/>
      <c r="K47" s="100"/>
      <c r="L47" s="100"/>
      <c r="M47" s="98"/>
      <c r="N47" s="98"/>
    </row>
    <row r="48" spans="1:17" s="31" customFormat="1" ht="17.25" customHeight="1" x14ac:dyDescent="0.2">
      <c r="A48" s="61"/>
      <c r="B48" s="98"/>
      <c r="C48" s="98"/>
      <c r="D48" s="98"/>
      <c r="E48" s="43"/>
      <c r="F48" s="98"/>
      <c r="G48" s="99"/>
      <c r="H48" s="61"/>
      <c r="I48" s="61"/>
      <c r="J48" s="61"/>
      <c r="K48" s="100"/>
      <c r="L48" s="100"/>
      <c r="M48" s="43"/>
      <c r="N48" s="43"/>
      <c r="O48" s="44"/>
    </row>
    <row r="49" spans="1:17" s="31" customFormat="1" ht="18" customHeight="1" x14ac:dyDescent="0.2">
      <c r="A49" s="97" t="s">
        <v>17</v>
      </c>
      <c r="B49" s="98"/>
      <c r="C49" s="98"/>
      <c r="D49" s="98"/>
      <c r="E49" s="43"/>
      <c r="F49" s="98"/>
      <c r="G49" s="99"/>
      <c r="H49" s="61"/>
      <c r="I49" s="61"/>
      <c r="J49" s="61"/>
      <c r="K49" s="100"/>
      <c r="L49" s="100"/>
      <c r="M49" s="43"/>
      <c r="N49" s="43"/>
      <c r="O49" s="44"/>
    </row>
    <row r="50" spans="1:17" s="31" customFormat="1" ht="75.75" x14ac:dyDescent="0.2">
      <c r="A50" s="61" t="s">
        <v>23</v>
      </c>
      <c r="B50" s="98"/>
      <c r="C50" s="98"/>
      <c r="D50" s="43"/>
      <c r="E50" s="43"/>
      <c r="F50" s="43"/>
      <c r="G50" s="42"/>
      <c r="K50" s="36"/>
      <c r="L50" s="36"/>
      <c r="M50" s="43"/>
      <c r="N50" s="43"/>
      <c r="O50" s="44"/>
    </row>
    <row r="51" spans="1:17" ht="18" customHeight="1" x14ac:dyDescent="0.2">
      <c r="A51" s="40"/>
      <c r="F51" s="42"/>
      <c r="G51" s="31"/>
      <c r="H51" s="36"/>
      <c r="I51" s="36"/>
      <c r="J51" s="36"/>
      <c r="K51" s="36"/>
      <c r="L51" s="43"/>
      <c r="M51" s="43"/>
      <c r="N51" s="43"/>
      <c r="O51" s="44"/>
      <c r="P51" s="31"/>
      <c r="Q51" s="31"/>
    </row>
    <row r="52" spans="1:17" ht="18" customHeight="1" x14ac:dyDescent="0.2">
      <c r="F52" s="45"/>
      <c r="G52" s="46"/>
      <c r="H52" s="47"/>
      <c r="I52" s="47"/>
      <c r="J52" s="47"/>
      <c r="K52" s="47"/>
      <c r="L52" s="48"/>
      <c r="M52" s="47"/>
      <c r="N52" s="49"/>
      <c r="O52" s="44"/>
      <c r="P52" s="31"/>
      <c r="Q52" s="31"/>
    </row>
    <row r="53" spans="1:17" ht="18" customHeight="1" x14ac:dyDescent="0.2">
      <c r="E53" s="50"/>
      <c r="F53" s="45"/>
      <c r="G53" s="51"/>
      <c r="H53" s="52"/>
      <c r="I53" s="52"/>
      <c r="J53" s="52"/>
      <c r="K53" s="52"/>
      <c r="L53" s="47"/>
      <c r="M53" s="47"/>
      <c r="N53" s="53"/>
      <c r="O53" s="44"/>
      <c r="P53" s="31"/>
      <c r="Q53" s="31"/>
    </row>
    <row r="54" spans="1:17" ht="18" customHeight="1" x14ac:dyDescent="0.2">
      <c r="F54" s="54"/>
      <c r="G54" s="55"/>
      <c r="H54" s="56"/>
      <c r="I54" s="56"/>
      <c r="J54" s="56"/>
      <c r="K54" s="56"/>
      <c r="L54" s="47"/>
      <c r="M54" s="47"/>
      <c r="N54" s="31"/>
      <c r="O54" s="44"/>
      <c r="P54" s="31"/>
      <c r="Q54" s="31"/>
    </row>
    <row r="55" spans="1:17" ht="18" customHeight="1" x14ac:dyDescent="0.2">
      <c r="F55" s="54"/>
      <c r="G55" s="55"/>
      <c r="H55" s="56"/>
      <c r="I55" s="56"/>
      <c r="J55" s="56"/>
      <c r="K55" s="56"/>
      <c r="L55" s="47"/>
      <c r="M55" s="47"/>
      <c r="N55" s="31"/>
      <c r="O55" s="44"/>
      <c r="P55" s="31"/>
      <c r="Q55" s="31"/>
    </row>
    <row r="56" spans="1:17" ht="18" customHeight="1" x14ac:dyDescent="0.2">
      <c r="F56" s="54"/>
      <c r="G56" s="55"/>
      <c r="H56" s="56"/>
      <c r="I56" s="56"/>
      <c r="J56" s="56"/>
      <c r="K56" s="56"/>
      <c r="L56" s="47"/>
      <c r="M56" s="47"/>
      <c r="N56" s="31"/>
      <c r="O56" s="44"/>
      <c r="P56" s="31"/>
      <c r="Q56" s="31"/>
    </row>
    <row r="57" spans="1:17" ht="18" customHeight="1" x14ac:dyDescent="0.2">
      <c r="F57" s="54"/>
      <c r="G57" s="55"/>
      <c r="H57" s="46"/>
      <c r="I57" s="46"/>
      <c r="J57" s="46"/>
      <c r="K57" s="56"/>
      <c r="L57" s="47"/>
      <c r="M57" s="47"/>
      <c r="N57" s="44"/>
      <c r="O57" s="44"/>
      <c r="P57" s="31"/>
      <c r="Q57" s="31"/>
    </row>
    <row r="58" spans="1:17" ht="15.75" customHeight="1" x14ac:dyDescent="0.2">
      <c r="F58" s="45"/>
      <c r="G58" s="46"/>
      <c r="H58" s="57"/>
      <c r="I58" s="57"/>
      <c r="J58" s="57"/>
      <c r="K58" s="58"/>
      <c r="L58" s="47"/>
      <c r="M58" s="47"/>
      <c r="N58" s="31"/>
      <c r="O58" s="44"/>
      <c r="P58" s="31"/>
      <c r="Q58" s="31"/>
    </row>
    <row r="59" spans="1:17" ht="18" customHeight="1" x14ac:dyDescent="0.2">
      <c r="F59" s="45"/>
      <c r="G59" s="46"/>
      <c r="H59" s="59"/>
      <c r="I59" s="59"/>
      <c r="J59" s="59"/>
      <c r="K59" s="60"/>
      <c r="L59" s="47"/>
      <c r="M59" s="47"/>
      <c r="N59" s="31"/>
      <c r="O59" s="44"/>
      <c r="P59" s="31"/>
      <c r="Q59" s="31"/>
    </row>
    <row r="60" spans="1:17" ht="18" customHeight="1" x14ac:dyDescent="0.2">
      <c r="F60" s="45"/>
      <c r="G60" s="46"/>
      <c r="H60" s="51"/>
      <c r="I60" s="51"/>
      <c r="J60" s="51"/>
      <c r="K60" s="46"/>
      <c r="L60" s="47"/>
      <c r="M60" s="47"/>
      <c r="N60" s="44"/>
      <c r="O60" s="61"/>
      <c r="P60" s="31"/>
      <c r="Q60" s="31"/>
    </row>
    <row r="61" spans="1:17" ht="18" customHeight="1" x14ac:dyDescent="0.2">
      <c r="F61" s="45"/>
      <c r="G61" s="62"/>
      <c r="H61" s="62"/>
      <c r="I61" s="62"/>
      <c r="J61" s="62"/>
      <c r="K61" s="59"/>
      <c r="L61" s="63"/>
      <c r="M61" s="47"/>
      <c r="N61" s="31"/>
      <c r="O61" s="61"/>
      <c r="P61" s="31"/>
      <c r="Q61" s="31"/>
    </row>
    <row r="62" spans="1:17" ht="18" customHeight="1" x14ac:dyDescent="0.2">
      <c r="F62" s="45"/>
      <c r="G62" s="62"/>
      <c r="H62" s="62"/>
      <c r="I62" s="62"/>
      <c r="J62" s="62"/>
      <c r="K62" s="59"/>
      <c r="L62" s="62"/>
      <c r="M62" s="64"/>
      <c r="N62" s="61"/>
      <c r="O62" s="44"/>
      <c r="P62" s="31"/>
      <c r="Q62" s="31"/>
    </row>
    <row r="63" spans="1:17" ht="18" customHeight="1" x14ac:dyDescent="0.2"/>
    <row r="64" spans="1:17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  <row r="75" ht="18" customHeight="1" x14ac:dyDescent="0.2"/>
    <row r="76" ht="18" customHeight="1" x14ac:dyDescent="0.2"/>
    <row r="77" ht="18" customHeight="1" x14ac:dyDescent="0.2"/>
    <row r="78" ht="18" customHeight="1" x14ac:dyDescent="0.2"/>
    <row r="79" ht="18" customHeight="1" x14ac:dyDescent="0.2"/>
    <row r="80" ht="18" customHeight="1" x14ac:dyDescent="0.2"/>
    <row r="81" ht="18" customHeight="1" x14ac:dyDescent="0.2"/>
    <row r="82" ht="18" customHeight="1" x14ac:dyDescent="0.2"/>
    <row r="83" ht="18" customHeight="1" x14ac:dyDescent="0.2"/>
    <row r="84" ht="18" customHeight="1" x14ac:dyDescent="0.2"/>
    <row r="85" ht="18" customHeight="1" x14ac:dyDescent="0.2"/>
    <row r="86" ht="18" customHeight="1" x14ac:dyDescent="0.2"/>
    <row r="87" ht="18" customHeight="1" x14ac:dyDescent="0.2"/>
    <row r="88" ht="18" customHeight="1" x14ac:dyDescent="0.2"/>
    <row r="89" ht="18" customHeight="1" x14ac:dyDescent="0.2"/>
    <row r="90" ht="18" customHeight="1" x14ac:dyDescent="0.2"/>
    <row r="91" ht="18" customHeight="1" x14ac:dyDescent="0.2"/>
    <row r="92" ht="18" customHeight="1" x14ac:dyDescent="0.2"/>
    <row r="93" ht="18" customHeight="1" x14ac:dyDescent="0.2"/>
    <row r="94" ht="18" customHeight="1" x14ac:dyDescent="0.2"/>
    <row r="95" ht="18" customHeight="1" x14ac:dyDescent="0.2"/>
    <row r="96" ht="18" customHeight="1" x14ac:dyDescent="0.2"/>
    <row r="97" ht="18" customHeight="1" x14ac:dyDescent="0.2"/>
    <row r="98" ht="18" customHeight="1" x14ac:dyDescent="0.2"/>
    <row r="99" ht="18" customHeight="1" x14ac:dyDescent="0.2"/>
    <row r="100" ht="18" customHeight="1" x14ac:dyDescent="0.2"/>
    <row r="101" ht="18" customHeight="1" x14ac:dyDescent="0.2"/>
    <row r="102" ht="18" customHeight="1" x14ac:dyDescent="0.2"/>
    <row r="103" ht="18" customHeight="1" x14ac:dyDescent="0.2"/>
    <row r="104" ht="18" customHeight="1" x14ac:dyDescent="0.2"/>
    <row r="105" ht="18" customHeight="1" x14ac:dyDescent="0.2"/>
    <row r="106" ht="18" customHeight="1" x14ac:dyDescent="0.2"/>
    <row r="107" ht="18" customHeight="1" x14ac:dyDescent="0.2"/>
    <row r="108" ht="18" customHeight="1" x14ac:dyDescent="0.2"/>
    <row r="109" ht="18" customHeight="1" x14ac:dyDescent="0.2"/>
    <row r="110" ht="18" customHeight="1" x14ac:dyDescent="0.2"/>
    <row r="111" ht="18" customHeight="1" x14ac:dyDescent="0.2"/>
    <row r="112" ht="18" customHeight="1" x14ac:dyDescent="0.2"/>
    <row r="113" ht="18" customHeight="1" x14ac:dyDescent="0.2"/>
    <row r="114" ht="18" customHeight="1" x14ac:dyDescent="0.2"/>
    <row r="115" ht="18" customHeight="1" x14ac:dyDescent="0.2"/>
    <row r="116" ht="18" customHeight="1" x14ac:dyDescent="0.2"/>
    <row r="117" ht="18" customHeight="1" x14ac:dyDescent="0.2"/>
    <row r="118" ht="18" customHeight="1" x14ac:dyDescent="0.2"/>
    <row r="119" ht="18" customHeight="1" x14ac:dyDescent="0.2"/>
    <row r="120" ht="18" customHeight="1" x14ac:dyDescent="0.2"/>
    <row r="121" ht="18" customHeight="1" x14ac:dyDescent="0.2"/>
    <row r="122" ht="18" customHeight="1" x14ac:dyDescent="0.2"/>
    <row r="123" ht="18" customHeight="1" x14ac:dyDescent="0.2"/>
    <row r="124" ht="18" customHeight="1" x14ac:dyDescent="0.2"/>
    <row r="125" ht="18" customHeight="1" x14ac:dyDescent="0.2"/>
    <row r="126" ht="18" customHeight="1" x14ac:dyDescent="0.2"/>
    <row r="127" ht="18" customHeight="1" x14ac:dyDescent="0.2"/>
    <row r="128" ht="18" customHeight="1" x14ac:dyDescent="0.2"/>
    <row r="129" ht="18" customHeight="1" x14ac:dyDescent="0.2"/>
    <row r="130" ht="18" customHeight="1" x14ac:dyDescent="0.2"/>
    <row r="131" ht="18" customHeight="1" x14ac:dyDescent="0.2"/>
    <row r="132" ht="18" customHeight="1" x14ac:dyDescent="0.2"/>
    <row r="133" ht="18" customHeight="1" x14ac:dyDescent="0.2"/>
    <row r="134" ht="18" customHeight="1" x14ac:dyDescent="0.2"/>
    <row r="135" ht="18" customHeight="1" x14ac:dyDescent="0.2"/>
    <row r="136" ht="18" customHeight="1" x14ac:dyDescent="0.2"/>
    <row r="137" ht="18" customHeight="1" x14ac:dyDescent="0.2"/>
    <row r="138" ht="18" customHeight="1" x14ac:dyDescent="0.2"/>
    <row r="139" ht="18" customHeight="1" x14ac:dyDescent="0.2"/>
    <row r="140" ht="18" customHeight="1" x14ac:dyDescent="0.2"/>
    <row r="141" ht="18" customHeight="1" x14ac:dyDescent="0.2"/>
    <row r="142" ht="18" customHeight="1" x14ac:dyDescent="0.2"/>
    <row r="143" ht="18" customHeight="1" x14ac:dyDescent="0.2"/>
    <row r="144" ht="18" customHeight="1" x14ac:dyDescent="0.2"/>
    <row r="145" ht="18" customHeight="1" x14ac:dyDescent="0.2"/>
    <row r="146" ht="18" customHeight="1" x14ac:dyDescent="0.2"/>
    <row r="147" ht="18" customHeight="1" x14ac:dyDescent="0.2"/>
    <row r="148" ht="18" customHeight="1" x14ac:dyDescent="0.2"/>
    <row r="149" ht="18" customHeight="1" x14ac:dyDescent="0.2"/>
    <row r="150" ht="18" customHeight="1" x14ac:dyDescent="0.2"/>
    <row r="151" ht="18" customHeight="1" x14ac:dyDescent="0.2"/>
    <row r="152" ht="18" customHeight="1" x14ac:dyDescent="0.2"/>
    <row r="153" ht="18" customHeight="1" x14ac:dyDescent="0.2"/>
    <row r="154" ht="18" customHeight="1" x14ac:dyDescent="0.2"/>
    <row r="155" ht="18" customHeight="1" x14ac:dyDescent="0.2"/>
    <row r="156" ht="18" customHeight="1" x14ac:dyDescent="0.2"/>
    <row r="157" ht="18" customHeight="1" x14ac:dyDescent="0.2"/>
    <row r="158" ht="18" customHeight="1" x14ac:dyDescent="0.2"/>
    <row r="159" ht="18" customHeight="1" x14ac:dyDescent="0.2"/>
    <row r="160" ht="18" customHeight="1" x14ac:dyDescent="0.2"/>
    <row r="161" ht="18" customHeight="1" x14ac:dyDescent="0.2"/>
    <row r="162" ht="18" customHeight="1" x14ac:dyDescent="0.2"/>
    <row r="163" ht="18" customHeight="1" x14ac:dyDescent="0.2"/>
    <row r="164" ht="18" customHeight="1" x14ac:dyDescent="0.2"/>
    <row r="165" ht="18" customHeight="1" x14ac:dyDescent="0.2"/>
    <row r="166" ht="18" customHeight="1" x14ac:dyDescent="0.2"/>
    <row r="167" ht="18" customHeight="1" x14ac:dyDescent="0.2"/>
    <row r="168" ht="18" customHeight="1" x14ac:dyDescent="0.2"/>
    <row r="169" ht="18" customHeight="1" x14ac:dyDescent="0.2"/>
    <row r="170" ht="18" customHeight="1" x14ac:dyDescent="0.2"/>
    <row r="171" ht="18" customHeight="1" x14ac:dyDescent="0.2"/>
    <row r="172" ht="18" customHeight="1" x14ac:dyDescent="0.2"/>
    <row r="173" ht="18" customHeight="1" x14ac:dyDescent="0.2"/>
    <row r="174" ht="18" customHeight="1" x14ac:dyDescent="0.2"/>
    <row r="175" ht="18" customHeight="1" x14ac:dyDescent="0.2"/>
    <row r="176" ht="18" customHeight="1" x14ac:dyDescent="0.2"/>
    <row r="177" ht="18" customHeight="1" x14ac:dyDescent="0.2"/>
    <row r="178" ht="18" customHeight="1" x14ac:dyDescent="0.2"/>
    <row r="179" ht="18" customHeight="1" x14ac:dyDescent="0.2"/>
    <row r="180" ht="18" customHeight="1" x14ac:dyDescent="0.2"/>
    <row r="181" ht="18" customHeight="1" x14ac:dyDescent="0.2"/>
    <row r="182" ht="18" customHeight="1" x14ac:dyDescent="0.2"/>
    <row r="183" ht="18" customHeight="1" x14ac:dyDescent="0.2"/>
    <row r="184" ht="18" customHeight="1" x14ac:dyDescent="0.2"/>
    <row r="185" ht="18" customHeight="1" x14ac:dyDescent="0.2"/>
    <row r="186" ht="18" customHeight="1" x14ac:dyDescent="0.2"/>
    <row r="187" ht="18" customHeight="1" x14ac:dyDescent="0.2"/>
    <row r="188" ht="18" customHeight="1" x14ac:dyDescent="0.2"/>
    <row r="189" ht="18" customHeight="1" x14ac:dyDescent="0.2"/>
    <row r="190" ht="18" customHeight="1" x14ac:dyDescent="0.2"/>
    <row r="191" ht="18" customHeight="1" x14ac:dyDescent="0.2"/>
    <row r="192" ht="18" customHeight="1" x14ac:dyDescent="0.2"/>
    <row r="193" ht="18" customHeight="1" x14ac:dyDescent="0.2"/>
    <row r="194" ht="18" customHeight="1" x14ac:dyDescent="0.2"/>
    <row r="195" ht="18" customHeight="1" x14ac:dyDescent="0.2"/>
    <row r="196" ht="18" customHeight="1" x14ac:dyDescent="0.2"/>
    <row r="197" ht="18" customHeight="1" x14ac:dyDescent="0.2"/>
    <row r="198" ht="18" customHeight="1" x14ac:dyDescent="0.2"/>
    <row r="199" ht="18" customHeight="1" x14ac:dyDescent="0.2"/>
    <row r="200" ht="18" customHeight="1" x14ac:dyDescent="0.2"/>
    <row r="201" ht="18" customHeight="1" x14ac:dyDescent="0.2"/>
    <row r="202" ht="18" customHeight="1" x14ac:dyDescent="0.2"/>
    <row r="203" ht="18" customHeight="1" x14ac:dyDescent="0.2"/>
    <row r="204" ht="18" customHeight="1" x14ac:dyDescent="0.2"/>
    <row r="205" ht="18" customHeight="1" x14ac:dyDescent="0.2"/>
    <row r="206" ht="18" customHeight="1" x14ac:dyDescent="0.2"/>
    <row r="207" ht="18" customHeight="1" x14ac:dyDescent="0.2"/>
    <row r="208" ht="18" customHeight="1" x14ac:dyDescent="0.2"/>
    <row r="209" ht="18" customHeight="1" x14ac:dyDescent="0.2"/>
    <row r="210" ht="18" customHeight="1" x14ac:dyDescent="0.2"/>
    <row r="211" ht="18" customHeight="1" x14ac:dyDescent="0.2"/>
    <row r="212" ht="18" customHeight="1" x14ac:dyDescent="0.2"/>
    <row r="213" ht="18" customHeight="1" x14ac:dyDescent="0.2"/>
    <row r="214" ht="18" customHeight="1" x14ac:dyDescent="0.2"/>
    <row r="215" ht="18" customHeight="1" x14ac:dyDescent="0.2"/>
    <row r="216" ht="18" customHeight="1" x14ac:dyDescent="0.2"/>
    <row r="217" ht="18" customHeight="1" x14ac:dyDescent="0.2"/>
    <row r="218" ht="18" customHeight="1" x14ac:dyDescent="0.2"/>
    <row r="219" ht="18" customHeight="1" x14ac:dyDescent="0.2"/>
    <row r="220" ht="18" customHeight="1" x14ac:dyDescent="0.2"/>
    <row r="221" ht="18" customHeight="1" x14ac:dyDescent="0.2"/>
    <row r="222" ht="18" customHeight="1" x14ac:dyDescent="0.2"/>
    <row r="223" ht="18" customHeight="1" x14ac:dyDescent="0.2"/>
    <row r="224" ht="18" customHeight="1" x14ac:dyDescent="0.2"/>
    <row r="225" ht="18" customHeight="1" x14ac:dyDescent="0.2"/>
    <row r="226" ht="18" customHeight="1" x14ac:dyDescent="0.2"/>
    <row r="227" ht="18" customHeight="1" x14ac:dyDescent="0.2"/>
    <row r="228" ht="18" customHeight="1" x14ac:dyDescent="0.2"/>
    <row r="229" ht="18" customHeight="1" x14ac:dyDescent="0.2"/>
    <row r="230" ht="18" customHeight="1" x14ac:dyDescent="0.2"/>
    <row r="231" ht="18" customHeight="1" x14ac:dyDescent="0.2"/>
    <row r="232" ht="18" customHeight="1" x14ac:dyDescent="0.2"/>
    <row r="233" ht="18" customHeight="1" x14ac:dyDescent="0.2"/>
    <row r="234" ht="18" customHeight="1" x14ac:dyDescent="0.2"/>
    <row r="235" ht="18" customHeight="1" x14ac:dyDescent="0.2"/>
    <row r="236" ht="18" customHeight="1" x14ac:dyDescent="0.2"/>
    <row r="237" ht="18" customHeight="1" x14ac:dyDescent="0.2"/>
    <row r="238" ht="18" customHeight="1" x14ac:dyDescent="0.2"/>
    <row r="239" ht="18" customHeight="1" x14ac:dyDescent="0.2"/>
    <row r="240" ht="18" customHeight="1" x14ac:dyDescent="0.2"/>
    <row r="241" ht="18" customHeight="1" x14ac:dyDescent="0.2"/>
    <row r="242" ht="18" customHeight="1" x14ac:dyDescent="0.2"/>
    <row r="243" ht="18" customHeight="1" x14ac:dyDescent="0.2"/>
    <row r="244" ht="18" customHeight="1" x14ac:dyDescent="0.2"/>
    <row r="245" ht="18" customHeight="1" x14ac:dyDescent="0.2"/>
    <row r="246" ht="18" customHeight="1" x14ac:dyDescent="0.2"/>
    <row r="247" ht="18" customHeight="1" x14ac:dyDescent="0.2"/>
    <row r="248" ht="18" customHeight="1" x14ac:dyDescent="0.2"/>
    <row r="249" ht="18" customHeight="1" x14ac:dyDescent="0.2"/>
    <row r="250" ht="18" customHeight="1" x14ac:dyDescent="0.2"/>
    <row r="251" ht="18" customHeight="1" x14ac:dyDescent="0.2"/>
    <row r="252" ht="18" customHeight="1" x14ac:dyDescent="0.2"/>
    <row r="253" ht="18" customHeight="1" x14ac:dyDescent="0.2"/>
    <row r="254" ht="18" customHeight="1" x14ac:dyDescent="0.2"/>
    <row r="255" ht="18" customHeight="1" x14ac:dyDescent="0.2"/>
    <row r="256" ht="18" customHeight="1" x14ac:dyDescent="0.2"/>
    <row r="257" ht="18" customHeight="1" x14ac:dyDescent="0.2"/>
    <row r="258" ht="18" customHeight="1" x14ac:dyDescent="0.2"/>
    <row r="259" ht="18" customHeight="1" x14ac:dyDescent="0.2"/>
    <row r="260" ht="18" customHeight="1" x14ac:dyDescent="0.2"/>
    <row r="261" ht="18" customHeight="1" x14ac:dyDescent="0.2"/>
    <row r="262" ht="18" customHeight="1" x14ac:dyDescent="0.2"/>
    <row r="263" ht="18" customHeight="1" x14ac:dyDescent="0.2"/>
    <row r="264" ht="18" customHeight="1" x14ac:dyDescent="0.2"/>
    <row r="265" ht="18" customHeight="1" x14ac:dyDescent="0.2"/>
    <row r="266" ht="18" customHeight="1" x14ac:dyDescent="0.2"/>
    <row r="267" ht="18" customHeight="1" x14ac:dyDescent="0.2"/>
    <row r="268" ht="18" customHeight="1" x14ac:dyDescent="0.2"/>
    <row r="269" ht="18" customHeight="1" x14ac:dyDescent="0.2"/>
    <row r="270" ht="18" customHeight="1" x14ac:dyDescent="0.2"/>
    <row r="271" ht="18" customHeight="1" x14ac:dyDescent="0.2"/>
    <row r="272" ht="18" customHeight="1" x14ac:dyDescent="0.2"/>
    <row r="273" ht="18" customHeight="1" x14ac:dyDescent="0.2"/>
    <row r="274" ht="18" customHeight="1" x14ac:dyDescent="0.2"/>
    <row r="275" ht="18" customHeight="1" x14ac:dyDescent="0.2"/>
    <row r="276" ht="18" customHeight="1" x14ac:dyDescent="0.2"/>
    <row r="277" ht="18" customHeight="1" x14ac:dyDescent="0.2"/>
    <row r="278" ht="18" customHeight="1" x14ac:dyDescent="0.2"/>
    <row r="279" ht="18" customHeight="1" x14ac:dyDescent="0.2"/>
    <row r="280" ht="18" customHeight="1" x14ac:dyDescent="0.2"/>
    <row r="281" ht="18" customHeight="1" x14ac:dyDescent="0.2"/>
    <row r="282" ht="18" customHeight="1" x14ac:dyDescent="0.2"/>
    <row r="283" ht="18" customHeight="1" x14ac:dyDescent="0.2"/>
    <row r="284" ht="18" customHeight="1" x14ac:dyDescent="0.2"/>
    <row r="285" ht="18" customHeight="1" x14ac:dyDescent="0.2"/>
    <row r="286" ht="18" customHeight="1" x14ac:dyDescent="0.2"/>
    <row r="287" ht="18" customHeight="1" x14ac:dyDescent="0.2"/>
    <row r="288" ht="18" customHeight="1" x14ac:dyDescent="0.2"/>
    <row r="289" ht="18" customHeight="1" x14ac:dyDescent="0.2"/>
    <row r="290" ht="18" customHeight="1" x14ac:dyDescent="0.2"/>
    <row r="291" ht="18" customHeight="1" x14ac:dyDescent="0.2"/>
    <row r="292" ht="18" customHeight="1" x14ac:dyDescent="0.2"/>
    <row r="293" ht="18" customHeight="1" x14ac:dyDescent="0.2"/>
    <row r="294" ht="18" customHeight="1" x14ac:dyDescent="0.2"/>
    <row r="295" ht="18" customHeight="1" x14ac:dyDescent="0.2"/>
    <row r="296" ht="18" customHeight="1" x14ac:dyDescent="0.2"/>
    <row r="297" ht="18" customHeight="1" x14ac:dyDescent="0.2"/>
    <row r="298" ht="18" customHeight="1" x14ac:dyDescent="0.2"/>
    <row r="299" ht="18" customHeight="1" x14ac:dyDescent="0.2"/>
    <row r="300" ht="18" customHeight="1" x14ac:dyDescent="0.2"/>
    <row r="301" ht="18" customHeight="1" x14ac:dyDescent="0.2"/>
    <row r="302" ht="18" customHeight="1" x14ac:dyDescent="0.2"/>
    <row r="303" ht="18" customHeight="1" x14ac:dyDescent="0.2"/>
    <row r="304" ht="18" customHeight="1" x14ac:dyDescent="0.2"/>
    <row r="305" ht="18" customHeight="1" x14ac:dyDescent="0.2"/>
    <row r="306" ht="18" customHeight="1" x14ac:dyDescent="0.2"/>
    <row r="307" ht="18" customHeight="1" x14ac:dyDescent="0.2"/>
    <row r="308" ht="18" customHeight="1" x14ac:dyDescent="0.2"/>
    <row r="309" ht="18" customHeight="1" x14ac:dyDescent="0.2"/>
    <row r="310" ht="18" customHeight="1" x14ac:dyDescent="0.2"/>
    <row r="311" ht="18" customHeight="1" x14ac:dyDescent="0.2"/>
    <row r="312" ht="18" customHeight="1" x14ac:dyDescent="0.2"/>
    <row r="313" ht="18" customHeight="1" x14ac:dyDescent="0.2"/>
    <row r="314" ht="18" customHeight="1" x14ac:dyDescent="0.2"/>
    <row r="315" ht="18" customHeight="1" x14ac:dyDescent="0.2"/>
    <row r="316" ht="18" customHeight="1" x14ac:dyDescent="0.2"/>
    <row r="317" ht="18" customHeight="1" x14ac:dyDescent="0.2"/>
    <row r="318" ht="18" customHeight="1" x14ac:dyDescent="0.2"/>
    <row r="319" ht="18" customHeight="1" x14ac:dyDescent="0.2"/>
    <row r="320" ht="18" customHeight="1" x14ac:dyDescent="0.2"/>
    <row r="321" ht="18" customHeight="1" x14ac:dyDescent="0.2"/>
    <row r="322" ht="18" customHeight="1" x14ac:dyDescent="0.2"/>
    <row r="323" ht="18" customHeight="1" x14ac:dyDescent="0.2"/>
    <row r="324" ht="18" customHeight="1" x14ac:dyDescent="0.2"/>
    <row r="325" ht="18" customHeight="1" x14ac:dyDescent="0.2"/>
    <row r="326" ht="18" customHeight="1" x14ac:dyDescent="0.2"/>
    <row r="327" ht="18" customHeight="1" x14ac:dyDescent="0.2"/>
    <row r="328" ht="18" customHeight="1" x14ac:dyDescent="0.2"/>
    <row r="329" ht="18" customHeight="1" x14ac:dyDescent="0.2"/>
    <row r="330" ht="18" customHeight="1" x14ac:dyDescent="0.2"/>
    <row r="331" ht="18" customHeight="1" x14ac:dyDescent="0.2"/>
    <row r="332" ht="18" customHeight="1" x14ac:dyDescent="0.2"/>
    <row r="333" ht="18" customHeight="1" x14ac:dyDescent="0.2"/>
    <row r="334" ht="18" customHeight="1" x14ac:dyDescent="0.2"/>
    <row r="335" ht="18" customHeight="1" x14ac:dyDescent="0.2"/>
    <row r="336" ht="18" customHeight="1" x14ac:dyDescent="0.2"/>
    <row r="337" ht="18" customHeight="1" x14ac:dyDescent="0.2"/>
    <row r="338" ht="18" customHeight="1" x14ac:dyDescent="0.2"/>
    <row r="339" ht="18" customHeight="1" x14ac:dyDescent="0.2"/>
    <row r="340" ht="18" customHeight="1" x14ac:dyDescent="0.2"/>
    <row r="341" ht="18" customHeight="1" x14ac:dyDescent="0.2"/>
    <row r="342" ht="18" customHeight="1" x14ac:dyDescent="0.2"/>
    <row r="343" ht="18" customHeight="1" x14ac:dyDescent="0.2"/>
    <row r="344" ht="18" customHeight="1" x14ac:dyDescent="0.2"/>
    <row r="345" ht="18" customHeight="1" x14ac:dyDescent="0.2"/>
    <row r="346" ht="18" customHeight="1" x14ac:dyDescent="0.2"/>
    <row r="347" ht="18" customHeight="1" x14ac:dyDescent="0.2"/>
    <row r="348" ht="18" customHeight="1" x14ac:dyDescent="0.2"/>
    <row r="349" ht="18" customHeight="1" x14ac:dyDescent="0.2"/>
    <row r="350" ht="18" customHeight="1" x14ac:dyDescent="0.2"/>
    <row r="351" ht="18" customHeight="1" x14ac:dyDescent="0.2"/>
    <row r="352" ht="18" customHeight="1" x14ac:dyDescent="0.2"/>
    <row r="353" ht="18" customHeight="1" x14ac:dyDescent="0.2"/>
    <row r="354" ht="18" customHeight="1" x14ac:dyDescent="0.2"/>
    <row r="355" ht="18" customHeight="1" x14ac:dyDescent="0.2"/>
    <row r="356" ht="18" customHeight="1" x14ac:dyDescent="0.2"/>
    <row r="357" ht="18" customHeight="1" x14ac:dyDescent="0.2"/>
    <row r="358" ht="18" customHeight="1" x14ac:dyDescent="0.2"/>
    <row r="359" ht="18" customHeight="1" x14ac:dyDescent="0.2"/>
    <row r="360" ht="18" customHeight="1" x14ac:dyDescent="0.2"/>
    <row r="361" ht="18" customHeight="1" x14ac:dyDescent="0.2"/>
    <row r="362" ht="18" customHeight="1" x14ac:dyDescent="0.2"/>
    <row r="363" ht="18" customHeight="1" x14ac:dyDescent="0.2"/>
    <row r="364" ht="18" customHeight="1" x14ac:dyDescent="0.2"/>
    <row r="365" ht="18" customHeight="1" x14ac:dyDescent="0.2"/>
    <row r="366" ht="18" customHeight="1" x14ac:dyDescent="0.2"/>
    <row r="367" ht="18" customHeight="1" x14ac:dyDescent="0.2"/>
    <row r="368" ht="18" customHeight="1" x14ac:dyDescent="0.2"/>
    <row r="369" ht="18" customHeight="1" x14ac:dyDescent="0.2"/>
    <row r="370" ht="18" customHeight="1" x14ac:dyDescent="0.2"/>
    <row r="371" ht="18" customHeight="1" x14ac:dyDescent="0.2"/>
    <row r="372" ht="18" customHeight="1" x14ac:dyDescent="0.2"/>
    <row r="373" ht="18" customHeight="1" x14ac:dyDescent="0.2"/>
    <row r="374" ht="18" customHeight="1" x14ac:dyDescent="0.2"/>
    <row r="375" ht="18" customHeight="1" x14ac:dyDescent="0.2"/>
    <row r="376" ht="18" customHeight="1" x14ac:dyDescent="0.2"/>
    <row r="377" ht="18" customHeight="1" x14ac:dyDescent="0.2"/>
    <row r="378" ht="18" customHeight="1" x14ac:dyDescent="0.2"/>
    <row r="379" ht="18" customHeight="1" x14ac:dyDescent="0.2"/>
    <row r="380" ht="18" customHeight="1" x14ac:dyDescent="0.2"/>
    <row r="381" ht="18" customHeight="1" x14ac:dyDescent="0.2"/>
    <row r="382" ht="18" customHeight="1" x14ac:dyDescent="0.2"/>
    <row r="383" ht="18" customHeight="1" x14ac:dyDescent="0.2"/>
    <row r="384" ht="18" customHeight="1" x14ac:dyDescent="0.2"/>
    <row r="385" ht="18" customHeight="1" x14ac:dyDescent="0.2"/>
    <row r="386" ht="18" customHeight="1" x14ac:dyDescent="0.2"/>
    <row r="387" ht="18" customHeight="1" x14ac:dyDescent="0.2"/>
    <row r="388" ht="18" customHeight="1" x14ac:dyDescent="0.2"/>
    <row r="389" ht="18" customHeight="1" x14ac:dyDescent="0.2"/>
    <row r="390" ht="18" customHeight="1" x14ac:dyDescent="0.2"/>
    <row r="391" ht="18" customHeight="1" x14ac:dyDescent="0.2"/>
    <row r="392" ht="18" customHeight="1" x14ac:dyDescent="0.2"/>
    <row r="393" ht="18" customHeight="1" x14ac:dyDescent="0.2"/>
    <row r="394" ht="18" customHeight="1" x14ac:dyDescent="0.2"/>
    <row r="395" ht="18" customHeight="1" x14ac:dyDescent="0.2"/>
    <row r="396" ht="18" customHeight="1" x14ac:dyDescent="0.2"/>
    <row r="397" ht="18" customHeight="1" x14ac:dyDescent="0.2"/>
    <row r="398" ht="18" customHeight="1" x14ac:dyDescent="0.2"/>
    <row r="399" ht="18" customHeight="1" x14ac:dyDescent="0.2"/>
    <row r="400" ht="18" customHeight="1" x14ac:dyDescent="0.2"/>
    <row r="401" ht="18" customHeight="1" x14ac:dyDescent="0.2"/>
    <row r="402" ht="18" customHeight="1" x14ac:dyDescent="0.2"/>
    <row r="403" ht="18" customHeight="1" x14ac:dyDescent="0.2"/>
    <row r="404" ht="18" customHeight="1" x14ac:dyDescent="0.2"/>
    <row r="405" ht="18" customHeight="1" x14ac:dyDescent="0.2"/>
    <row r="406" ht="18" customHeight="1" x14ac:dyDescent="0.2"/>
    <row r="407" ht="18" customHeight="1" x14ac:dyDescent="0.2"/>
    <row r="408" ht="18" customHeight="1" x14ac:dyDescent="0.2"/>
    <row r="409" ht="18" customHeight="1" x14ac:dyDescent="0.2"/>
    <row r="410" ht="18" customHeight="1" x14ac:dyDescent="0.2"/>
    <row r="411" ht="18" customHeight="1" x14ac:dyDescent="0.2"/>
    <row r="412" ht="18" customHeight="1" x14ac:dyDescent="0.2"/>
    <row r="413" ht="18" customHeight="1" x14ac:dyDescent="0.2"/>
    <row r="414" ht="18" customHeight="1" x14ac:dyDescent="0.2"/>
    <row r="415" ht="18" customHeight="1" x14ac:dyDescent="0.2"/>
    <row r="416" ht="18" customHeight="1" x14ac:dyDescent="0.2"/>
    <row r="417" ht="18" customHeight="1" x14ac:dyDescent="0.2"/>
    <row r="418" ht="18" customHeight="1" x14ac:dyDescent="0.2"/>
    <row r="419" ht="18" customHeight="1" x14ac:dyDescent="0.2"/>
    <row r="420" ht="18" customHeight="1" x14ac:dyDescent="0.2"/>
    <row r="421" ht="18" customHeight="1" x14ac:dyDescent="0.2"/>
    <row r="422" ht="18" customHeight="1" x14ac:dyDescent="0.2"/>
    <row r="423" ht="18" customHeight="1" x14ac:dyDescent="0.2"/>
    <row r="424" ht="18" customHeight="1" x14ac:dyDescent="0.2"/>
    <row r="425" ht="18" customHeight="1" x14ac:dyDescent="0.2"/>
    <row r="426" ht="18" customHeight="1" x14ac:dyDescent="0.2"/>
    <row r="427" ht="18" customHeight="1" x14ac:dyDescent="0.2"/>
    <row r="428" ht="18" customHeight="1" x14ac:dyDescent="0.2"/>
    <row r="429" ht="18" customHeight="1" x14ac:dyDescent="0.2"/>
    <row r="430" ht="18" customHeight="1" x14ac:dyDescent="0.2"/>
    <row r="431" ht="18" customHeight="1" x14ac:dyDescent="0.2"/>
    <row r="432" ht="18" customHeight="1" x14ac:dyDescent="0.2"/>
    <row r="433" ht="18" customHeight="1" x14ac:dyDescent="0.2"/>
    <row r="434" ht="18" customHeight="1" x14ac:dyDescent="0.2"/>
    <row r="435" ht="18" customHeight="1" x14ac:dyDescent="0.2"/>
    <row r="436" ht="18" customHeight="1" x14ac:dyDescent="0.2"/>
    <row r="437" ht="18" customHeight="1" x14ac:dyDescent="0.2"/>
    <row r="438" ht="18" customHeight="1" x14ac:dyDescent="0.2"/>
    <row r="439" ht="18" customHeight="1" x14ac:dyDescent="0.2"/>
    <row r="440" ht="18" customHeight="1" x14ac:dyDescent="0.2"/>
    <row r="441" ht="18" customHeight="1" x14ac:dyDescent="0.2"/>
    <row r="442" ht="18" customHeight="1" x14ac:dyDescent="0.2"/>
    <row r="443" ht="18" customHeight="1" x14ac:dyDescent="0.2"/>
    <row r="444" ht="18" customHeight="1" x14ac:dyDescent="0.2"/>
    <row r="445" ht="18" customHeight="1" x14ac:dyDescent="0.2"/>
    <row r="446" ht="18" customHeight="1" x14ac:dyDescent="0.2"/>
    <row r="447" ht="18" customHeight="1" x14ac:dyDescent="0.2"/>
    <row r="448" ht="18" customHeight="1" x14ac:dyDescent="0.2"/>
    <row r="449" ht="18" customHeight="1" x14ac:dyDescent="0.2"/>
    <row r="450" ht="18" customHeight="1" x14ac:dyDescent="0.2"/>
    <row r="451" ht="18" customHeight="1" x14ac:dyDescent="0.2"/>
    <row r="452" ht="18" customHeight="1" x14ac:dyDescent="0.2"/>
    <row r="453" ht="18" customHeight="1" x14ac:dyDescent="0.2"/>
    <row r="454" ht="18" customHeight="1" x14ac:dyDescent="0.2"/>
    <row r="455" ht="18" customHeight="1" x14ac:dyDescent="0.2"/>
    <row r="456" ht="18" customHeight="1" x14ac:dyDescent="0.2"/>
    <row r="457" ht="18" customHeight="1" x14ac:dyDescent="0.2"/>
    <row r="458" ht="18" customHeight="1" x14ac:dyDescent="0.2"/>
    <row r="459" ht="18" customHeight="1" x14ac:dyDescent="0.2"/>
    <row r="460" ht="18" customHeight="1" x14ac:dyDescent="0.2"/>
    <row r="461" ht="18" customHeight="1" x14ac:dyDescent="0.2"/>
    <row r="462" ht="18" customHeight="1" x14ac:dyDescent="0.2"/>
    <row r="463" ht="18" customHeight="1" x14ac:dyDescent="0.2"/>
    <row r="464" ht="18" customHeight="1" x14ac:dyDescent="0.2"/>
    <row r="465" ht="18" customHeight="1" x14ac:dyDescent="0.2"/>
    <row r="466" ht="18" customHeight="1" x14ac:dyDescent="0.2"/>
    <row r="467" ht="18" customHeight="1" x14ac:dyDescent="0.2"/>
    <row r="468" ht="18" customHeight="1" x14ac:dyDescent="0.2"/>
    <row r="469" ht="18" customHeight="1" x14ac:dyDescent="0.2"/>
    <row r="470" ht="18" customHeight="1" x14ac:dyDescent="0.2"/>
    <row r="471" ht="18" customHeight="1" x14ac:dyDescent="0.2"/>
    <row r="472" ht="18" customHeight="1" x14ac:dyDescent="0.2"/>
    <row r="473" ht="18" customHeight="1" x14ac:dyDescent="0.2"/>
    <row r="474" ht="18" customHeight="1" x14ac:dyDescent="0.2"/>
    <row r="475" ht="18" customHeight="1" x14ac:dyDescent="0.2"/>
    <row r="476" ht="18" customHeight="1" x14ac:dyDescent="0.2"/>
    <row r="477" ht="18" customHeight="1" x14ac:dyDescent="0.2"/>
    <row r="478" ht="18" customHeight="1" x14ac:dyDescent="0.2"/>
    <row r="479" ht="18" customHeight="1" x14ac:dyDescent="0.2"/>
    <row r="480" ht="18" customHeight="1" x14ac:dyDescent="0.2"/>
    <row r="481" ht="18" customHeight="1" x14ac:dyDescent="0.2"/>
    <row r="482" ht="18" customHeight="1" x14ac:dyDescent="0.2"/>
    <row r="483" ht="18" customHeight="1" x14ac:dyDescent="0.2"/>
    <row r="484" ht="18" customHeight="1" x14ac:dyDescent="0.2"/>
    <row r="485" ht="18" customHeight="1" x14ac:dyDescent="0.2"/>
    <row r="486" ht="18" customHeight="1" x14ac:dyDescent="0.2"/>
    <row r="487" ht="18" customHeight="1" x14ac:dyDescent="0.2"/>
    <row r="488" ht="18" customHeight="1" x14ac:dyDescent="0.2"/>
    <row r="489" ht="18" customHeight="1" x14ac:dyDescent="0.2"/>
    <row r="490" ht="18" customHeight="1" x14ac:dyDescent="0.2"/>
    <row r="491" ht="18" customHeight="1" x14ac:dyDescent="0.2"/>
    <row r="492" ht="18" customHeight="1" x14ac:dyDescent="0.2"/>
    <row r="493" ht="18" customHeight="1" x14ac:dyDescent="0.2"/>
    <row r="494" ht="18" customHeight="1" x14ac:dyDescent="0.2"/>
    <row r="495" ht="18" customHeight="1" x14ac:dyDescent="0.2"/>
    <row r="496" ht="18" customHeight="1" x14ac:dyDescent="0.2"/>
    <row r="497" ht="18" customHeight="1" x14ac:dyDescent="0.2"/>
    <row r="498" ht="18" customHeight="1" x14ac:dyDescent="0.2"/>
    <row r="499" ht="18" customHeight="1" x14ac:dyDescent="0.2"/>
    <row r="500" ht="18" customHeight="1" x14ac:dyDescent="0.2"/>
    <row r="501" ht="18" customHeight="1" x14ac:dyDescent="0.2"/>
    <row r="502" ht="18" customHeight="1" x14ac:dyDescent="0.2"/>
    <row r="503" ht="18" customHeight="1" x14ac:dyDescent="0.2"/>
    <row r="504" ht="18" customHeight="1" x14ac:dyDescent="0.2"/>
  </sheetData>
  <autoFilter ref="A4:M42">
    <filterColumn colId="8">
      <filters>
        <filter val="2014"/>
      </filters>
    </filterColumn>
  </autoFilter>
  <sortState ref="A5:N42">
    <sortCondition ref="B5:B42"/>
  </sortState>
  <mergeCells count="1">
    <mergeCell ref="A1:C1"/>
  </mergeCells>
  <phoneticPr fontId="0" type="noConversion"/>
  <conditionalFormatting sqref="L1:L3 L51:L65503 L6:L44">
    <cfRule type="cellIs" dxfId="1" priority="9" stopIfTrue="1" operator="greaterThanOrEqual">
      <formula>60</formula>
    </cfRule>
  </conditionalFormatting>
  <conditionalFormatting sqref="L5">
    <cfRule type="cellIs" dxfId="0" priority="5" stopIfTrue="1" operator="greaterThanOrEqual">
      <formula>60</formula>
    </cfRule>
  </conditionalFormatting>
  <printOptions horizontalCentered="1"/>
  <pageMargins left="0.39370078740157483" right="0.39370078740157483" top="0.78740157480314965" bottom="0.78740157480314965" header="0.51181102362204722" footer="0.51181102362204722"/>
  <pageSetup paperSize="9" scale="70" orientation="landscape" r:id="rId1"/>
  <headerFooter alignWithMargins="0">
    <oddHeader>&amp;R&amp;8&amp;D - &amp;T</oddHeader>
    <oddFooter>&amp;CDEPARTAMENTO DE BOTÂNICA
&amp;"Arial,Negrito"&amp;12
IB/USP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7"/>
  <dimension ref="A1:J480"/>
  <sheetViews>
    <sheetView showGridLines="0" zoomScale="75" workbookViewId="0">
      <pane ySplit="4" topLeftCell="A5" activePane="bottomLeft" state="frozen"/>
      <selection pane="bottomLeft" activeCell="F35" sqref="F35"/>
    </sheetView>
  </sheetViews>
  <sheetFormatPr defaultRowHeight="12.75" x14ac:dyDescent="0.2"/>
  <cols>
    <col min="1" max="1" width="18.42578125" style="13" bestFit="1" customWidth="1"/>
    <col min="2" max="2" width="12" style="11" customWidth="1"/>
    <col min="3" max="3" width="20.85546875" style="11" customWidth="1"/>
    <col min="4" max="4" width="20.5703125" style="14" customWidth="1"/>
    <col min="5" max="5" width="7.7109375" style="13" customWidth="1"/>
    <col min="6" max="6" width="21.85546875" style="20" customWidth="1"/>
    <col min="7" max="7" width="20.5703125" style="20" customWidth="1"/>
    <col min="8" max="8" width="7.85546875" style="11" customWidth="1"/>
    <col min="9" max="9" width="17.28515625" style="13" customWidth="1"/>
    <col min="10" max="10" width="24" style="13" customWidth="1"/>
    <col min="11" max="11" width="13" style="13" customWidth="1"/>
    <col min="12" max="16384" width="9.140625" style="13"/>
  </cols>
  <sheetData>
    <row r="1" spans="1:10" s="18" customFormat="1" ht="30" customHeight="1" x14ac:dyDescent="0.2">
      <c r="A1" s="17" t="s">
        <v>29</v>
      </c>
      <c r="B1" s="17"/>
      <c r="C1" s="17"/>
      <c r="D1" s="21"/>
      <c r="F1" s="76" t="s">
        <v>115</v>
      </c>
      <c r="G1" s="123" t="s">
        <v>116</v>
      </c>
      <c r="H1" s="123"/>
      <c r="I1" s="123"/>
    </row>
    <row r="2" spans="1:10" s="18" customFormat="1" ht="30" customHeight="1" x14ac:dyDescent="0.2">
      <c r="A2" s="17"/>
      <c r="B2" s="17"/>
      <c r="C2" s="17"/>
      <c r="D2" s="21"/>
      <c r="F2" s="76"/>
      <c r="G2" s="78" t="s">
        <v>117</v>
      </c>
      <c r="H2" s="77"/>
      <c r="I2" s="76"/>
    </row>
    <row r="3" spans="1:10" s="18" customFormat="1" ht="30" customHeight="1" x14ac:dyDescent="0.2">
      <c r="A3" s="15"/>
      <c r="B3" s="15"/>
      <c r="C3" s="15"/>
      <c r="D3" s="21"/>
      <c r="F3" s="19"/>
      <c r="G3" s="19"/>
      <c r="H3" s="12"/>
    </row>
    <row r="4" spans="1:10" ht="56.25" customHeight="1" x14ac:dyDescent="0.2">
      <c r="A4" s="4" t="s">
        <v>0</v>
      </c>
      <c r="B4" s="8" t="s">
        <v>8</v>
      </c>
      <c r="C4" s="8" t="s">
        <v>9</v>
      </c>
      <c r="D4" s="8" t="s">
        <v>10</v>
      </c>
      <c r="E4" s="6" t="s">
        <v>15</v>
      </c>
      <c r="F4" s="6" t="s">
        <v>9</v>
      </c>
      <c r="G4" s="6" t="s">
        <v>10</v>
      </c>
      <c r="H4" s="7" t="s">
        <v>16</v>
      </c>
      <c r="I4" s="7" t="s">
        <v>9</v>
      </c>
      <c r="J4" s="7" t="s">
        <v>10</v>
      </c>
    </row>
    <row r="5" spans="1:10" s="75" customFormat="1" ht="57" customHeight="1" x14ac:dyDescent="0.2">
      <c r="A5" s="71" t="s">
        <v>88</v>
      </c>
      <c r="B5" s="72">
        <v>1971</v>
      </c>
      <c r="C5" s="73" t="s">
        <v>161</v>
      </c>
      <c r="D5" s="74" t="s">
        <v>114</v>
      </c>
      <c r="E5" s="72">
        <v>1977</v>
      </c>
      <c r="F5" s="73" t="s">
        <v>106</v>
      </c>
      <c r="G5" s="74" t="s">
        <v>114</v>
      </c>
      <c r="H5" s="72">
        <v>1979</v>
      </c>
      <c r="I5" s="73" t="s">
        <v>113</v>
      </c>
      <c r="J5" s="74" t="s">
        <v>114</v>
      </c>
    </row>
    <row r="6" spans="1:10" ht="57" customHeight="1" x14ac:dyDescent="0.2">
      <c r="A6" s="1" t="s">
        <v>33</v>
      </c>
      <c r="B6" s="2">
        <v>1992</v>
      </c>
      <c r="C6" s="3" t="s">
        <v>111</v>
      </c>
      <c r="D6" s="5" t="s">
        <v>110</v>
      </c>
      <c r="E6" s="2">
        <v>1998</v>
      </c>
      <c r="F6" s="3" t="s">
        <v>104</v>
      </c>
      <c r="G6" s="5" t="s">
        <v>105</v>
      </c>
      <c r="H6" s="2">
        <v>2004</v>
      </c>
      <c r="I6" s="3" t="s">
        <v>104</v>
      </c>
      <c r="J6" s="5" t="s">
        <v>105</v>
      </c>
    </row>
    <row r="7" spans="1:10" s="75" customFormat="1" ht="57" customHeight="1" x14ac:dyDescent="0.2">
      <c r="A7" s="71" t="s">
        <v>34</v>
      </c>
      <c r="B7" s="72">
        <v>1988</v>
      </c>
      <c r="C7" s="73" t="s">
        <v>112</v>
      </c>
      <c r="D7" s="74" t="s">
        <v>168</v>
      </c>
      <c r="E7" s="72">
        <v>1992</v>
      </c>
      <c r="F7" s="73" t="s">
        <v>113</v>
      </c>
      <c r="G7" s="74" t="s">
        <v>114</v>
      </c>
      <c r="H7" s="72">
        <v>1998</v>
      </c>
      <c r="I7" s="73" t="s">
        <v>113</v>
      </c>
      <c r="J7" s="74" t="s">
        <v>114</v>
      </c>
    </row>
    <row r="8" spans="1:10" ht="26.25" customHeight="1" x14ac:dyDescent="0.2">
      <c r="A8" s="1" t="s">
        <v>35</v>
      </c>
      <c r="B8" s="72">
        <v>2002</v>
      </c>
      <c r="C8" s="73" t="s">
        <v>112</v>
      </c>
      <c r="D8" s="74" t="s">
        <v>119</v>
      </c>
      <c r="E8" s="2">
        <v>2005</v>
      </c>
      <c r="F8" s="3" t="s">
        <v>106</v>
      </c>
      <c r="G8" s="5" t="s">
        <v>107</v>
      </c>
      <c r="H8" s="2">
        <v>2008</v>
      </c>
      <c r="I8" s="3" t="s">
        <v>106</v>
      </c>
      <c r="J8" s="5" t="s">
        <v>107</v>
      </c>
    </row>
    <row r="9" spans="1:10" s="75" customFormat="1" ht="34.5" customHeight="1" x14ac:dyDescent="0.2">
      <c r="A9" s="86" t="s">
        <v>36</v>
      </c>
      <c r="B9" s="72">
        <v>1978</v>
      </c>
      <c r="C9" s="73" t="s">
        <v>112</v>
      </c>
      <c r="D9" s="74" t="s">
        <v>114</v>
      </c>
      <c r="E9" s="72"/>
      <c r="F9" s="73"/>
      <c r="G9" s="74"/>
      <c r="H9" s="72">
        <v>1983</v>
      </c>
      <c r="I9" s="73" t="s">
        <v>103</v>
      </c>
      <c r="J9" s="74" t="s">
        <v>114</v>
      </c>
    </row>
    <row r="10" spans="1:10" s="75" customFormat="1" ht="34.5" customHeight="1" x14ac:dyDescent="0.2">
      <c r="A10" s="86" t="s">
        <v>37</v>
      </c>
      <c r="B10" s="72">
        <v>1980</v>
      </c>
      <c r="C10" s="73" t="s">
        <v>112</v>
      </c>
      <c r="D10" s="74" t="s">
        <v>114</v>
      </c>
      <c r="E10" s="72">
        <v>1985</v>
      </c>
      <c r="F10" s="87" t="s">
        <v>122</v>
      </c>
      <c r="G10" s="74" t="s">
        <v>114</v>
      </c>
      <c r="H10" s="72">
        <v>1991</v>
      </c>
      <c r="I10" s="73" t="s">
        <v>113</v>
      </c>
      <c r="J10" s="74" t="s">
        <v>114</v>
      </c>
    </row>
    <row r="11" spans="1:10" ht="35.25" customHeight="1" x14ac:dyDescent="0.2">
      <c r="A11" s="1" t="s">
        <v>38</v>
      </c>
      <c r="B11" s="72">
        <v>1997</v>
      </c>
      <c r="C11" s="73" t="s">
        <v>125</v>
      </c>
      <c r="D11" s="73" t="s">
        <v>124</v>
      </c>
      <c r="E11" s="2">
        <v>2000</v>
      </c>
      <c r="F11" s="3" t="s">
        <v>108</v>
      </c>
      <c r="G11" s="5" t="s">
        <v>105</v>
      </c>
      <c r="H11" s="2">
        <v>2002</v>
      </c>
      <c r="I11" s="3" t="s">
        <v>108</v>
      </c>
      <c r="J11" s="5" t="s">
        <v>105</v>
      </c>
    </row>
    <row r="12" spans="1:10" s="75" customFormat="1" ht="53.25" customHeight="1" x14ac:dyDescent="0.2">
      <c r="A12" s="71" t="s">
        <v>170</v>
      </c>
      <c r="B12" s="72">
        <v>1978</v>
      </c>
      <c r="C12" s="73" t="s">
        <v>112</v>
      </c>
      <c r="D12" s="73" t="s">
        <v>114</v>
      </c>
      <c r="E12" s="72">
        <v>1985</v>
      </c>
      <c r="F12" s="73" t="s">
        <v>122</v>
      </c>
      <c r="G12" s="74" t="s">
        <v>114</v>
      </c>
      <c r="H12" s="72">
        <v>1990</v>
      </c>
      <c r="I12" s="73" t="s">
        <v>122</v>
      </c>
      <c r="J12" s="74" t="s">
        <v>114</v>
      </c>
    </row>
    <row r="13" spans="1:10" s="75" customFormat="1" ht="53.25" customHeight="1" x14ac:dyDescent="0.2">
      <c r="A13" s="71" t="s">
        <v>89</v>
      </c>
      <c r="B13" s="72">
        <v>1970</v>
      </c>
      <c r="C13" s="73" t="s">
        <v>122</v>
      </c>
      <c r="D13" s="73" t="s">
        <v>114</v>
      </c>
      <c r="E13" s="72">
        <v>1977</v>
      </c>
      <c r="F13" s="73" t="s">
        <v>103</v>
      </c>
      <c r="G13" s="74" t="s">
        <v>114</v>
      </c>
      <c r="H13" s="72">
        <v>1981</v>
      </c>
      <c r="I13" s="73" t="s">
        <v>103</v>
      </c>
      <c r="J13" s="74" t="s">
        <v>114</v>
      </c>
    </row>
    <row r="14" spans="1:10" s="75" customFormat="1" ht="57" customHeight="1" x14ac:dyDescent="0.2">
      <c r="A14" s="71" t="s">
        <v>30</v>
      </c>
      <c r="B14" s="72">
        <v>1992</v>
      </c>
      <c r="C14" s="73" t="s">
        <v>112</v>
      </c>
      <c r="D14" s="74" t="s">
        <v>126</v>
      </c>
      <c r="E14" s="72">
        <v>1995</v>
      </c>
      <c r="F14" s="73" t="s">
        <v>106</v>
      </c>
      <c r="G14" s="74" t="s">
        <v>126</v>
      </c>
      <c r="H14" s="72">
        <v>2000</v>
      </c>
      <c r="I14" s="73" t="s">
        <v>106</v>
      </c>
      <c r="J14" s="74" t="s">
        <v>114</v>
      </c>
    </row>
    <row r="15" spans="1:10" s="75" customFormat="1" ht="57" customHeight="1" x14ac:dyDescent="0.2">
      <c r="A15" s="71" t="s">
        <v>39</v>
      </c>
      <c r="B15" s="72">
        <v>1992</v>
      </c>
      <c r="C15" s="73" t="s">
        <v>112</v>
      </c>
      <c r="D15" s="74" t="s">
        <v>114</v>
      </c>
      <c r="E15" s="72">
        <v>1996</v>
      </c>
      <c r="F15" s="73" t="s">
        <v>106</v>
      </c>
      <c r="G15" s="74" t="s">
        <v>114</v>
      </c>
      <c r="H15" s="72">
        <v>2002</v>
      </c>
      <c r="I15" s="73" t="s">
        <v>106</v>
      </c>
      <c r="J15" s="74" t="s">
        <v>114</v>
      </c>
    </row>
    <row r="16" spans="1:10" s="75" customFormat="1" ht="57" customHeight="1" x14ac:dyDescent="0.2">
      <c r="A16" s="71" t="s">
        <v>40</v>
      </c>
      <c r="B16" s="72">
        <v>1983</v>
      </c>
      <c r="C16" s="73" t="s">
        <v>112</v>
      </c>
      <c r="D16" s="74" t="s">
        <v>114</v>
      </c>
      <c r="E16" s="72">
        <v>1988</v>
      </c>
      <c r="F16" s="73" t="s">
        <v>103</v>
      </c>
      <c r="G16" s="74" t="s">
        <v>114</v>
      </c>
      <c r="H16" s="72">
        <v>1993</v>
      </c>
      <c r="I16" s="73" t="s">
        <v>127</v>
      </c>
      <c r="J16" s="74" t="s">
        <v>114</v>
      </c>
    </row>
    <row r="17" spans="1:10" s="75" customFormat="1" ht="57" customHeight="1" x14ac:dyDescent="0.2">
      <c r="A17" s="71" t="s">
        <v>41</v>
      </c>
      <c r="B17" s="72">
        <v>2006</v>
      </c>
      <c r="C17" s="73" t="s">
        <v>112</v>
      </c>
      <c r="D17" s="74" t="s">
        <v>119</v>
      </c>
      <c r="E17" s="72">
        <v>2009</v>
      </c>
      <c r="F17" s="73" t="s">
        <v>103</v>
      </c>
      <c r="G17" s="74" t="s">
        <v>119</v>
      </c>
      <c r="H17" s="72">
        <v>2012</v>
      </c>
      <c r="I17" s="73" t="s">
        <v>103</v>
      </c>
      <c r="J17" s="74" t="s">
        <v>119</v>
      </c>
    </row>
    <row r="18" spans="1:10" s="75" customFormat="1" ht="57" customHeight="1" x14ac:dyDescent="0.2">
      <c r="A18" s="71" t="s">
        <v>42</v>
      </c>
      <c r="B18" s="72">
        <v>1979</v>
      </c>
      <c r="C18" s="73" t="s">
        <v>112</v>
      </c>
      <c r="D18" s="74" t="s">
        <v>114</v>
      </c>
      <c r="E18" s="72">
        <v>1982</v>
      </c>
      <c r="F18" s="73" t="s">
        <v>113</v>
      </c>
      <c r="G18" s="74" t="s">
        <v>114</v>
      </c>
      <c r="H18" s="72">
        <v>1989</v>
      </c>
      <c r="I18" s="73" t="s">
        <v>113</v>
      </c>
      <c r="J18" s="74" t="s">
        <v>114</v>
      </c>
    </row>
    <row r="19" spans="1:10" s="75" customFormat="1" ht="57" customHeight="1" x14ac:dyDescent="0.2">
      <c r="A19" s="71" t="s">
        <v>43</v>
      </c>
      <c r="B19" s="72">
        <v>1995</v>
      </c>
      <c r="C19" s="73" t="s">
        <v>112</v>
      </c>
      <c r="D19" s="74" t="s">
        <v>114</v>
      </c>
      <c r="E19" s="72">
        <v>1998</v>
      </c>
      <c r="F19" s="73" t="s">
        <v>131</v>
      </c>
      <c r="G19" s="74" t="s">
        <v>132</v>
      </c>
      <c r="H19" s="72">
        <v>2003</v>
      </c>
      <c r="I19" s="73" t="s">
        <v>122</v>
      </c>
      <c r="J19" s="74" t="s">
        <v>132</v>
      </c>
    </row>
    <row r="20" spans="1:10" ht="35.25" customHeight="1" x14ac:dyDescent="0.2">
      <c r="A20" s="1" t="s">
        <v>44</v>
      </c>
      <c r="B20" s="72">
        <v>2002</v>
      </c>
      <c r="C20" s="73" t="s">
        <v>112</v>
      </c>
      <c r="D20" s="74" t="s">
        <v>134</v>
      </c>
      <c r="E20" s="2">
        <v>2005</v>
      </c>
      <c r="F20" s="3" t="s">
        <v>103</v>
      </c>
      <c r="G20" s="5" t="s">
        <v>105</v>
      </c>
      <c r="H20" s="2">
        <v>2008</v>
      </c>
      <c r="I20" s="3" t="s">
        <v>103</v>
      </c>
      <c r="J20" s="5" t="s">
        <v>105</v>
      </c>
    </row>
    <row r="21" spans="1:10" s="75" customFormat="1" ht="57" customHeight="1" x14ac:dyDescent="0.2">
      <c r="A21" s="71" t="s">
        <v>45</v>
      </c>
      <c r="B21" s="72">
        <v>1996</v>
      </c>
      <c r="C21" s="73" t="s">
        <v>135</v>
      </c>
      <c r="D21" s="74" t="s">
        <v>110</v>
      </c>
      <c r="E21" s="72">
        <v>1999</v>
      </c>
      <c r="F21" s="73" t="s">
        <v>136</v>
      </c>
      <c r="G21" s="74" t="s">
        <v>114</v>
      </c>
      <c r="H21" s="72">
        <v>2003</v>
      </c>
      <c r="I21" s="73" t="s">
        <v>136</v>
      </c>
      <c r="J21" s="74" t="s">
        <v>114</v>
      </c>
    </row>
    <row r="22" spans="1:10" s="75" customFormat="1" ht="57" customHeight="1" x14ac:dyDescent="0.2">
      <c r="A22" s="71" t="s">
        <v>46</v>
      </c>
      <c r="B22" s="72">
        <v>1981</v>
      </c>
      <c r="C22" s="73" t="s">
        <v>112</v>
      </c>
      <c r="D22" s="74" t="s">
        <v>138</v>
      </c>
      <c r="E22" s="72">
        <v>1988</v>
      </c>
      <c r="F22" s="88" t="s">
        <v>140</v>
      </c>
      <c r="G22" s="73" t="s">
        <v>139</v>
      </c>
      <c r="H22" s="72">
        <v>1994</v>
      </c>
      <c r="I22" s="73" t="s">
        <v>141</v>
      </c>
      <c r="J22" s="74" t="s">
        <v>142</v>
      </c>
    </row>
    <row r="23" spans="1:10" s="75" customFormat="1" ht="57" customHeight="1" x14ac:dyDescent="0.2">
      <c r="A23" s="71" t="s">
        <v>47</v>
      </c>
      <c r="B23" s="72">
        <v>1971</v>
      </c>
      <c r="C23" s="73"/>
      <c r="D23" s="74" t="s">
        <v>145</v>
      </c>
      <c r="E23" s="72">
        <v>1981</v>
      </c>
      <c r="F23" s="73" t="s">
        <v>113</v>
      </c>
      <c r="G23" s="74" t="s">
        <v>114</v>
      </c>
      <c r="H23" s="72">
        <v>1986</v>
      </c>
      <c r="I23" s="73" t="s">
        <v>113</v>
      </c>
      <c r="J23" s="74" t="s">
        <v>114</v>
      </c>
    </row>
    <row r="24" spans="1:10" s="75" customFormat="1" ht="57" customHeight="1" x14ac:dyDescent="0.2">
      <c r="A24" s="71" t="s">
        <v>48</v>
      </c>
      <c r="B24" s="72">
        <v>1992</v>
      </c>
      <c r="C24" s="73" t="s">
        <v>147</v>
      </c>
      <c r="D24" s="74" t="s">
        <v>148</v>
      </c>
      <c r="E24" s="72"/>
      <c r="F24" s="73"/>
      <c r="G24" s="74"/>
      <c r="H24" s="72">
        <v>1996</v>
      </c>
      <c r="I24" s="73" t="s">
        <v>112</v>
      </c>
      <c r="J24" s="74" t="s">
        <v>149</v>
      </c>
    </row>
    <row r="25" spans="1:10" s="75" customFormat="1" ht="57" customHeight="1" x14ac:dyDescent="0.2">
      <c r="A25" s="71" t="s">
        <v>49</v>
      </c>
      <c r="B25" s="72">
        <v>1988</v>
      </c>
      <c r="C25" s="73" t="s">
        <v>112</v>
      </c>
      <c r="D25" s="74" t="s">
        <v>114</v>
      </c>
      <c r="E25" s="88"/>
      <c r="F25" s="88"/>
      <c r="G25" s="88"/>
      <c r="H25" s="72">
        <v>1993</v>
      </c>
      <c r="I25" s="73" t="s">
        <v>122</v>
      </c>
      <c r="J25" s="74" t="s">
        <v>114</v>
      </c>
    </row>
    <row r="26" spans="1:10" s="75" customFormat="1" ht="57" customHeight="1" x14ac:dyDescent="0.2">
      <c r="A26" s="71" t="s">
        <v>50</v>
      </c>
      <c r="B26" s="72">
        <v>1983</v>
      </c>
      <c r="C26" s="73" t="s">
        <v>112</v>
      </c>
      <c r="D26" s="74" t="s">
        <v>137</v>
      </c>
      <c r="E26" s="88"/>
      <c r="F26" s="88"/>
      <c r="G26" s="88"/>
      <c r="H26" s="72">
        <v>1989</v>
      </c>
      <c r="I26" s="73" t="s">
        <v>151</v>
      </c>
      <c r="J26" s="74" t="s">
        <v>152</v>
      </c>
    </row>
    <row r="27" spans="1:10" s="75" customFormat="1" ht="57" customHeight="1" x14ac:dyDescent="0.2">
      <c r="A27" s="71" t="s">
        <v>91</v>
      </c>
      <c r="B27" s="72">
        <v>1960</v>
      </c>
      <c r="C27" s="73" t="s">
        <v>164</v>
      </c>
      <c r="D27" s="74" t="s">
        <v>114</v>
      </c>
      <c r="E27" s="88">
        <v>1969</v>
      </c>
      <c r="F27" s="73" t="s">
        <v>106</v>
      </c>
      <c r="G27" s="87" t="s">
        <v>114</v>
      </c>
      <c r="H27" s="72">
        <v>1971</v>
      </c>
      <c r="I27" s="73" t="s">
        <v>106</v>
      </c>
      <c r="J27" s="74" t="s">
        <v>114</v>
      </c>
    </row>
    <row r="28" spans="1:10" s="75" customFormat="1" ht="57" customHeight="1" x14ac:dyDescent="0.2">
      <c r="A28" s="71" t="s">
        <v>86</v>
      </c>
      <c r="B28" s="72">
        <v>1991</v>
      </c>
      <c r="C28" s="73" t="s">
        <v>112</v>
      </c>
      <c r="D28" s="74" t="s">
        <v>114</v>
      </c>
      <c r="E28" s="88">
        <v>1993</v>
      </c>
      <c r="F28" s="73" t="s">
        <v>113</v>
      </c>
      <c r="G28" s="74" t="s">
        <v>114</v>
      </c>
      <c r="H28" s="72">
        <v>1999</v>
      </c>
      <c r="I28" s="73" t="s">
        <v>113</v>
      </c>
      <c r="J28" s="74" t="s">
        <v>114</v>
      </c>
    </row>
    <row r="29" spans="1:10" s="75" customFormat="1" ht="57" customHeight="1" x14ac:dyDescent="0.2">
      <c r="A29" s="71" t="s">
        <v>51</v>
      </c>
      <c r="B29" s="72">
        <v>1983</v>
      </c>
      <c r="C29" s="73" t="s">
        <v>112</v>
      </c>
      <c r="D29" s="74" t="s">
        <v>154</v>
      </c>
      <c r="E29" s="88">
        <v>1989</v>
      </c>
      <c r="F29" s="73" t="s">
        <v>122</v>
      </c>
      <c r="G29" s="74" t="s">
        <v>114</v>
      </c>
      <c r="H29" s="72">
        <v>1996</v>
      </c>
      <c r="I29" s="73" t="s">
        <v>113</v>
      </c>
      <c r="J29" s="74" t="s">
        <v>114</v>
      </c>
    </row>
    <row r="30" spans="1:10" ht="35.25" customHeight="1" x14ac:dyDescent="0.2">
      <c r="A30" s="1" t="s">
        <v>52</v>
      </c>
      <c r="B30" s="72">
        <v>1998</v>
      </c>
      <c r="C30" s="73" t="s">
        <v>112</v>
      </c>
      <c r="D30" s="74" t="s">
        <v>114</v>
      </c>
      <c r="E30" s="88">
        <v>2000</v>
      </c>
      <c r="F30" s="73" t="s">
        <v>122</v>
      </c>
      <c r="G30" s="74" t="s">
        <v>114</v>
      </c>
      <c r="H30" s="2">
        <v>2005</v>
      </c>
      <c r="I30" s="3" t="s">
        <v>103</v>
      </c>
      <c r="J30" s="5" t="s">
        <v>105</v>
      </c>
    </row>
    <row r="31" spans="1:10" s="75" customFormat="1" ht="57" customHeight="1" x14ac:dyDescent="0.2">
      <c r="A31" s="71" t="s">
        <v>53</v>
      </c>
      <c r="B31" s="72">
        <v>1990</v>
      </c>
      <c r="C31" s="73" t="s">
        <v>112</v>
      </c>
      <c r="D31" s="74" t="s">
        <v>157</v>
      </c>
      <c r="E31" s="88">
        <v>1997</v>
      </c>
      <c r="F31" s="73" t="s">
        <v>122</v>
      </c>
      <c r="G31" s="74" t="s">
        <v>137</v>
      </c>
      <c r="H31" s="72">
        <v>2009</v>
      </c>
      <c r="I31" s="73" t="s">
        <v>158</v>
      </c>
      <c r="J31" s="74" t="s">
        <v>159</v>
      </c>
    </row>
    <row r="32" spans="1:10" s="75" customFormat="1" ht="57" customHeight="1" x14ac:dyDescent="0.2">
      <c r="A32" s="71" t="s">
        <v>54</v>
      </c>
      <c r="B32" s="72">
        <v>1977</v>
      </c>
      <c r="C32" s="73" t="s">
        <v>112</v>
      </c>
      <c r="D32" s="74" t="s">
        <v>114</v>
      </c>
      <c r="E32" s="88"/>
      <c r="F32" s="73"/>
      <c r="G32" s="74"/>
      <c r="H32" s="72">
        <v>1987</v>
      </c>
      <c r="I32" s="73" t="s">
        <v>122</v>
      </c>
      <c r="J32" s="74" t="s">
        <v>114</v>
      </c>
    </row>
    <row r="33" spans="2:8" ht="18" customHeight="1" x14ac:dyDescent="0.2"/>
    <row r="34" spans="2:8" ht="18" customHeight="1" x14ac:dyDescent="0.2"/>
    <row r="35" spans="2:8" ht="18" customHeight="1" x14ac:dyDescent="0.2"/>
    <row r="36" spans="2:8" ht="18" customHeight="1" x14ac:dyDescent="0.2"/>
    <row r="37" spans="2:8" ht="18" customHeight="1" x14ac:dyDescent="0.2"/>
    <row r="38" spans="2:8" ht="18" customHeight="1" x14ac:dyDescent="0.2">
      <c r="B38" s="13"/>
      <c r="C38" s="13"/>
      <c r="D38" s="13"/>
      <c r="F38" s="13"/>
      <c r="G38" s="13"/>
      <c r="H38" s="13"/>
    </row>
    <row r="39" spans="2:8" ht="18" customHeight="1" x14ac:dyDescent="0.2">
      <c r="B39" s="13"/>
      <c r="C39" s="13"/>
      <c r="D39" s="13"/>
      <c r="F39" s="13"/>
      <c r="G39" s="13"/>
      <c r="H39" s="13"/>
    </row>
    <row r="40" spans="2:8" ht="18" customHeight="1" x14ac:dyDescent="0.2">
      <c r="B40" s="13"/>
      <c r="C40" s="13"/>
      <c r="D40" s="13"/>
      <c r="F40" s="13"/>
      <c r="G40" s="13"/>
      <c r="H40" s="13"/>
    </row>
    <row r="41" spans="2:8" ht="18" customHeight="1" x14ac:dyDescent="0.2">
      <c r="B41" s="13"/>
      <c r="C41" s="13"/>
      <c r="D41" s="13"/>
      <c r="F41" s="13"/>
      <c r="G41" s="13"/>
      <c r="H41" s="13"/>
    </row>
    <row r="42" spans="2:8" ht="18" customHeight="1" x14ac:dyDescent="0.2">
      <c r="B42" s="13"/>
      <c r="C42" s="13"/>
      <c r="D42" s="13"/>
      <c r="F42" s="13"/>
      <c r="G42" s="13"/>
      <c r="H42" s="13"/>
    </row>
    <row r="43" spans="2:8" ht="18" customHeight="1" x14ac:dyDescent="0.2">
      <c r="B43" s="13"/>
      <c r="C43" s="13"/>
      <c r="D43" s="13"/>
      <c r="F43" s="13"/>
      <c r="G43" s="13"/>
      <c r="H43" s="13"/>
    </row>
    <row r="44" spans="2:8" ht="18" customHeight="1" x14ac:dyDescent="0.2">
      <c r="B44" s="13"/>
      <c r="C44" s="13"/>
      <c r="D44" s="13"/>
      <c r="F44" s="13"/>
      <c r="G44" s="13"/>
      <c r="H44" s="13"/>
    </row>
    <row r="45" spans="2:8" ht="18" customHeight="1" x14ac:dyDescent="0.2">
      <c r="B45" s="13"/>
      <c r="C45" s="13"/>
      <c r="D45" s="13"/>
      <c r="F45" s="13"/>
      <c r="G45" s="13"/>
      <c r="H45" s="13"/>
    </row>
    <row r="46" spans="2:8" ht="18" customHeight="1" x14ac:dyDescent="0.2">
      <c r="B46" s="13"/>
      <c r="C46" s="13"/>
      <c r="D46" s="13"/>
      <c r="F46" s="13"/>
      <c r="G46" s="13"/>
      <c r="H46" s="13"/>
    </row>
    <row r="47" spans="2:8" ht="18" customHeight="1" x14ac:dyDescent="0.2">
      <c r="B47" s="13"/>
      <c r="C47" s="13"/>
      <c r="D47" s="13"/>
      <c r="F47" s="13"/>
      <c r="G47" s="13"/>
      <c r="H47" s="13"/>
    </row>
    <row r="48" spans="2:8" ht="18" customHeight="1" x14ac:dyDescent="0.2">
      <c r="B48" s="13"/>
      <c r="C48" s="13"/>
      <c r="D48" s="13"/>
      <c r="F48" s="13"/>
      <c r="G48" s="13"/>
      <c r="H48" s="13"/>
    </row>
    <row r="49" spans="2:8" ht="18" customHeight="1" x14ac:dyDescent="0.2">
      <c r="B49" s="13"/>
      <c r="C49" s="13"/>
      <c r="D49" s="13"/>
      <c r="F49" s="13"/>
      <c r="G49" s="13"/>
      <c r="H49" s="13"/>
    </row>
    <row r="50" spans="2:8" ht="18" customHeight="1" x14ac:dyDescent="0.2">
      <c r="B50" s="13"/>
      <c r="C50" s="13"/>
      <c r="D50" s="13"/>
      <c r="F50" s="13"/>
      <c r="G50" s="13"/>
      <c r="H50" s="13"/>
    </row>
    <row r="51" spans="2:8" ht="18" customHeight="1" x14ac:dyDescent="0.2">
      <c r="B51" s="13"/>
      <c r="C51" s="13"/>
      <c r="D51" s="13"/>
      <c r="F51" s="13"/>
      <c r="G51" s="13"/>
      <c r="H51" s="13"/>
    </row>
    <row r="52" spans="2:8" ht="18" customHeight="1" x14ac:dyDescent="0.2">
      <c r="B52" s="13"/>
      <c r="C52" s="13"/>
      <c r="D52" s="13"/>
      <c r="F52" s="13"/>
      <c r="G52" s="13"/>
      <c r="H52" s="13"/>
    </row>
    <row r="53" spans="2:8" ht="18" customHeight="1" x14ac:dyDescent="0.2">
      <c r="B53" s="13"/>
      <c r="C53" s="13"/>
      <c r="D53" s="13"/>
      <c r="F53" s="13"/>
      <c r="G53" s="13"/>
      <c r="H53" s="13"/>
    </row>
    <row r="54" spans="2:8" ht="18" customHeight="1" x14ac:dyDescent="0.2">
      <c r="B54" s="13"/>
      <c r="C54" s="13"/>
      <c r="D54" s="13"/>
      <c r="F54" s="13"/>
      <c r="G54" s="13"/>
      <c r="H54" s="13"/>
    </row>
    <row r="55" spans="2:8" ht="18" customHeight="1" x14ac:dyDescent="0.2">
      <c r="B55" s="13"/>
      <c r="C55" s="13"/>
      <c r="D55" s="13"/>
      <c r="F55" s="13"/>
      <c r="G55" s="13"/>
      <c r="H55" s="13"/>
    </row>
    <row r="56" spans="2:8" ht="18" customHeight="1" x14ac:dyDescent="0.2">
      <c r="B56" s="13"/>
      <c r="C56" s="13"/>
      <c r="D56" s="13"/>
      <c r="F56" s="13"/>
      <c r="G56" s="13"/>
      <c r="H56" s="13"/>
    </row>
    <row r="57" spans="2:8" ht="18" customHeight="1" x14ac:dyDescent="0.2">
      <c r="B57" s="13"/>
      <c r="C57" s="13"/>
      <c r="D57" s="13"/>
      <c r="F57" s="13"/>
      <c r="G57" s="13"/>
      <c r="H57" s="13"/>
    </row>
    <row r="58" spans="2:8" ht="18" customHeight="1" x14ac:dyDescent="0.2">
      <c r="B58" s="13"/>
      <c r="C58" s="13"/>
      <c r="D58" s="13"/>
      <c r="F58" s="13"/>
      <c r="G58" s="13"/>
      <c r="H58" s="13"/>
    </row>
    <row r="59" spans="2:8" ht="18" customHeight="1" x14ac:dyDescent="0.2">
      <c r="B59" s="13"/>
      <c r="C59" s="13"/>
      <c r="D59" s="13"/>
      <c r="F59" s="13"/>
      <c r="G59" s="13"/>
      <c r="H59" s="13"/>
    </row>
    <row r="60" spans="2:8" ht="18" customHeight="1" x14ac:dyDescent="0.2">
      <c r="B60" s="13"/>
      <c r="C60" s="13"/>
      <c r="D60" s="13"/>
      <c r="F60" s="13"/>
      <c r="G60" s="13"/>
      <c r="H60" s="13"/>
    </row>
    <row r="61" spans="2:8" ht="18" customHeight="1" x14ac:dyDescent="0.2">
      <c r="B61" s="13"/>
      <c r="C61" s="13"/>
      <c r="D61" s="13"/>
      <c r="F61" s="13"/>
      <c r="G61" s="13"/>
      <c r="H61" s="13"/>
    </row>
    <row r="62" spans="2:8" ht="18" customHeight="1" x14ac:dyDescent="0.2">
      <c r="B62" s="13"/>
      <c r="C62" s="13"/>
      <c r="D62" s="13"/>
      <c r="F62" s="13"/>
      <c r="G62" s="13"/>
      <c r="H62" s="13"/>
    </row>
    <row r="63" spans="2:8" ht="18" customHeight="1" x14ac:dyDescent="0.2">
      <c r="B63" s="13"/>
      <c r="C63" s="13"/>
      <c r="D63" s="13"/>
      <c r="F63" s="13"/>
      <c r="G63" s="13"/>
      <c r="H63" s="13"/>
    </row>
    <row r="64" spans="2:8" ht="18" customHeight="1" x14ac:dyDescent="0.2">
      <c r="B64" s="13"/>
      <c r="C64" s="13"/>
      <c r="D64" s="13"/>
      <c r="F64" s="13"/>
      <c r="G64" s="13"/>
      <c r="H64" s="13"/>
    </row>
    <row r="65" spans="2:8" ht="18" customHeight="1" x14ac:dyDescent="0.2">
      <c r="B65" s="13"/>
      <c r="C65" s="13"/>
      <c r="D65" s="13"/>
      <c r="F65" s="13"/>
      <c r="G65" s="13"/>
      <c r="H65" s="13"/>
    </row>
    <row r="66" spans="2:8" ht="18" customHeight="1" x14ac:dyDescent="0.2">
      <c r="B66" s="13"/>
      <c r="C66" s="13"/>
      <c r="D66" s="13"/>
      <c r="F66" s="13"/>
      <c r="G66" s="13"/>
      <c r="H66" s="13"/>
    </row>
    <row r="67" spans="2:8" ht="18" customHeight="1" x14ac:dyDescent="0.2">
      <c r="B67" s="13"/>
      <c r="C67" s="13"/>
      <c r="D67" s="13"/>
      <c r="F67" s="13"/>
      <c r="G67" s="13"/>
      <c r="H67" s="13"/>
    </row>
    <row r="68" spans="2:8" ht="18" customHeight="1" x14ac:dyDescent="0.2">
      <c r="B68" s="13"/>
      <c r="C68" s="13"/>
      <c r="D68" s="13"/>
      <c r="F68" s="13"/>
      <c r="G68" s="13"/>
      <c r="H68" s="13"/>
    </row>
    <row r="69" spans="2:8" ht="18" customHeight="1" x14ac:dyDescent="0.2">
      <c r="B69" s="13"/>
      <c r="C69" s="13"/>
      <c r="D69" s="13"/>
      <c r="F69" s="13"/>
      <c r="G69" s="13"/>
      <c r="H69" s="13"/>
    </row>
    <row r="70" spans="2:8" ht="18" customHeight="1" x14ac:dyDescent="0.2">
      <c r="B70" s="13"/>
      <c r="C70" s="13"/>
      <c r="D70" s="13"/>
      <c r="F70" s="13"/>
      <c r="G70" s="13"/>
      <c r="H70" s="13"/>
    </row>
    <row r="71" spans="2:8" ht="18" customHeight="1" x14ac:dyDescent="0.2">
      <c r="B71" s="13"/>
      <c r="C71" s="13"/>
      <c r="D71" s="13"/>
      <c r="F71" s="13"/>
      <c r="G71" s="13"/>
      <c r="H71" s="13"/>
    </row>
    <row r="72" spans="2:8" ht="18" customHeight="1" x14ac:dyDescent="0.2">
      <c r="B72" s="13"/>
      <c r="C72" s="13"/>
      <c r="D72" s="13"/>
      <c r="F72" s="13"/>
      <c r="G72" s="13"/>
      <c r="H72" s="13"/>
    </row>
    <row r="73" spans="2:8" ht="18" customHeight="1" x14ac:dyDescent="0.2">
      <c r="B73" s="13"/>
      <c r="C73" s="13"/>
      <c r="D73" s="13"/>
      <c r="F73" s="13"/>
      <c r="G73" s="13"/>
      <c r="H73" s="13"/>
    </row>
    <row r="74" spans="2:8" ht="18" customHeight="1" x14ac:dyDescent="0.2">
      <c r="B74" s="13"/>
      <c r="C74" s="13"/>
      <c r="D74" s="13"/>
      <c r="F74" s="13"/>
      <c r="G74" s="13"/>
      <c r="H74" s="13"/>
    </row>
    <row r="75" spans="2:8" ht="18" customHeight="1" x14ac:dyDescent="0.2">
      <c r="B75" s="13"/>
      <c r="C75" s="13"/>
      <c r="D75" s="13"/>
      <c r="F75" s="13"/>
      <c r="G75" s="13"/>
      <c r="H75" s="13"/>
    </row>
    <row r="76" spans="2:8" ht="18" customHeight="1" x14ac:dyDescent="0.2">
      <c r="B76" s="13"/>
      <c r="C76" s="13"/>
      <c r="D76" s="13"/>
      <c r="F76" s="13"/>
      <c r="G76" s="13"/>
      <c r="H76" s="13"/>
    </row>
    <row r="77" spans="2:8" ht="18" customHeight="1" x14ac:dyDescent="0.2">
      <c r="B77" s="13"/>
      <c r="C77" s="13"/>
      <c r="D77" s="13"/>
      <c r="F77" s="13"/>
      <c r="G77" s="13"/>
      <c r="H77" s="13"/>
    </row>
    <row r="78" spans="2:8" ht="18" customHeight="1" x14ac:dyDescent="0.2">
      <c r="B78" s="13"/>
      <c r="C78" s="13"/>
      <c r="D78" s="13"/>
      <c r="F78" s="13"/>
      <c r="G78" s="13"/>
      <c r="H78" s="13"/>
    </row>
    <row r="79" spans="2:8" ht="18" customHeight="1" x14ac:dyDescent="0.2">
      <c r="B79" s="13"/>
      <c r="C79" s="13"/>
      <c r="D79" s="13"/>
      <c r="F79" s="13"/>
      <c r="G79" s="13"/>
      <c r="H79" s="13"/>
    </row>
    <row r="80" spans="2:8" ht="18" customHeight="1" x14ac:dyDescent="0.2">
      <c r="B80" s="13"/>
      <c r="C80" s="13"/>
      <c r="D80" s="13"/>
      <c r="F80" s="13"/>
      <c r="G80" s="13"/>
      <c r="H80" s="13"/>
    </row>
    <row r="81" spans="2:8" ht="18" customHeight="1" x14ac:dyDescent="0.2">
      <c r="B81" s="13"/>
      <c r="C81" s="13"/>
      <c r="D81" s="13"/>
      <c r="F81" s="13"/>
      <c r="G81" s="13"/>
      <c r="H81" s="13"/>
    </row>
    <row r="82" spans="2:8" ht="18" customHeight="1" x14ac:dyDescent="0.2">
      <c r="B82" s="13"/>
      <c r="C82" s="13"/>
      <c r="D82" s="13"/>
      <c r="F82" s="13"/>
      <c r="G82" s="13"/>
      <c r="H82" s="13"/>
    </row>
    <row r="83" spans="2:8" ht="18" customHeight="1" x14ac:dyDescent="0.2">
      <c r="B83" s="13"/>
      <c r="C83" s="13"/>
      <c r="D83" s="13"/>
      <c r="F83" s="13"/>
      <c r="G83" s="13"/>
      <c r="H83" s="13"/>
    </row>
    <row r="84" spans="2:8" ht="18" customHeight="1" x14ac:dyDescent="0.2">
      <c r="B84" s="13"/>
      <c r="C84" s="13"/>
      <c r="D84" s="13"/>
      <c r="F84" s="13"/>
      <c r="G84" s="13"/>
      <c r="H84" s="13"/>
    </row>
    <row r="85" spans="2:8" ht="18" customHeight="1" x14ac:dyDescent="0.2">
      <c r="B85" s="13"/>
      <c r="C85" s="13"/>
      <c r="D85" s="13"/>
      <c r="F85" s="13"/>
      <c r="G85" s="13"/>
      <c r="H85" s="13"/>
    </row>
    <row r="86" spans="2:8" ht="18" customHeight="1" x14ac:dyDescent="0.2">
      <c r="B86" s="13"/>
      <c r="C86" s="13"/>
      <c r="D86" s="13"/>
      <c r="F86" s="13"/>
      <c r="G86" s="13"/>
      <c r="H86" s="13"/>
    </row>
    <row r="87" spans="2:8" ht="18" customHeight="1" x14ac:dyDescent="0.2">
      <c r="B87" s="13"/>
      <c r="C87" s="13"/>
      <c r="D87" s="13"/>
      <c r="F87" s="13"/>
      <c r="G87" s="13"/>
      <c r="H87" s="13"/>
    </row>
    <row r="88" spans="2:8" ht="18" customHeight="1" x14ac:dyDescent="0.2">
      <c r="B88" s="13"/>
      <c r="C88" s="13"/>
      <c r="D88" s="13"/>
      <c r="F88" s="13"/>
      <c r="G88" s="13"/>
      <c r="H88" s="13"/>
    </row>
    <row r="89" spans="2:8" ht="18" customHeight="1" x14ac:dyDescent="0.2">
      <c r="B89" s="13"/>
      <c r="C89" s="13"/>
      <c r="D89" s="13"/>
      <c r="F89" s="13"/>
      <c r="G89" s="13"/>
      <c r="H89" s="13"/>
    </row>
    <row r="90" spans="2:8" ht="18" customHeight="1" x14ac:dyDescent="0.2">
      <c r="B90" s="13"/>
      <c r="C90" s="13"/>
      <c r="D90" s="13"/>
      <c r="F90" s="13"/>
      <c r="G90" s="13"/>
      <c r="H90" s="13"/>
    </row>
    <row r="91" spans="2:8" ht="18" customHeight="1" x14ac:dyDescent="0.2">
      <c r="B91" s="13"/>
      <c r="C91" s="13"/>
      <c r="D91" s="13"/>
      <c r="F91" s="13"/>
      <c r="G91" s="13"/>
      <c r="H91" s="13"/>
    </row>
    <row r="92" spans="2:8" ht="18" customHeight="1" x14ac:dyDescent="0.2">
      <c r="B92" s="13"/>
      <c r="C92" s="13"/>
      <c r="D92" s="13"/>
      <c r="F92" s="13"/>
      <c r="G92" s="13"/>
      <c r="H92" s="13"/>
    </row>
    <row r="93" spans="2:8" ht="18" customHeight="1" x14ac:dyDescent="0.2">
      <c r="B93" s="13"/>
      <c r="C93" s="13"/>
      <c r="D93" s="13"/>
      <c r="F93" s="13"/>
      <c r="G93" s="13"/>
      <c r="H93" s="13"/>
    </row>
    <row r="94" spans="2:8" ht="18" customHeight="1" x14ac:dyDescent="0.2">
      <c r="B94" s="13"/>
      <c r="C94" s="13"/>
      <c r="D94" s="13"/>
      <c r="F94" s="13"/>
      <c r="G94" s="13"/>
      <c r="H94" s="13"/>
    </row>
    <row r="95" spans="2:8" ht="18" customHeight="1" x14ac:dyDescent="0.2">
      <c r="B95" s="13"/>
      <c r="C95" s="13"/>
      <c r="D95" s="13"/>
      <c r="F95" s="13"/>
      <c r="G95" s="13"/>
      <c r="H95" s="13"/>
    </row>
    <row r="96" spans="2:8" ht="18" customHeight="1" x14ac:dyDescent="0.2">
      <c r="B96" s="13"/>
      <c r="C96" s="13"/>
      <c r="D96" s="13"/>
      <c r="F96" s="13"/>
      <c r="G96" s="13"/>
      <c r="H96" s="13"/>
    </row>
    <row r="97" spans="2:8" ht="18" customHeight="1" x14ac:dyDescent="0.2">
      <c r="B97" s="13"/>
      <c r="C97" s="13"/>
      <c r="D97" s="13"/>
      <c r="F97" s="13"/>
      <c r="G97" s="13"/>
      <c r="H97" s="13"/>
    </row>
    <row r="98" spans="2:8" ht="18" customHeight="1" x14ac:dyDescent="0.2">
      <c r="B98" s="13"/>
      <c r="C98" s="13"/>
      <c r="D98" s="13"/>
      <c r="F98" s="13"/>
      <c r="G98" s="13"/>
      <c r="H98" s="13"/>
    </row>
    <row r="99" spans="2:8" ht="18" customHeight="1" x14ac:dyDescent="0.2">
      <c r="B99" s="13"/>
      <c r="C99" s="13"/>
      <c r="D99" s="13"/>
      <c r="F99" s="13"/>
      <c r="G99" s="13"/>
      <c r="H99" s="13"/>
    </row>
    <row r="100" spans="2:8" ht="18" customHeight="1" x14ac:dyDescent="0.2">
      <c r="B100" s="13"/>
      <c r="C100" s="13"/>
      <c r="D100" s="13"/>
      <c r="F100" s="13"/>
      <c r="G100" s="13"/>
      <c r="H100" s="13"/>
    </row>
    <row r="101" spans="2:8" ht="18" customHeight="1" x14ac:dyDescent="0.2">
      <c r="B101" s="13"/>
      <c r="C101" s="13"/>
      <c r="D101" s="13"/>
      <c r="F101" s="13"/>
      <c r="G101" s="13"/>
      <c r="H101" s="13"/>
    </row>
    <row r="102" spans="2:8" ht="18" customHeight="1" x14ac:dyDescent="0.2">
      <c r="B102" s="13"/>
      <c r="C102" s="13"/>
      <c r="D102" s="13"/>
      <c r="F102" s="13"/>
      <c r="G102" s="13"/>
      <c r="H102" s="13"/>
    </row>
    <row r="103" spans="2:8" ht="18" customHeight="1" x14ac:dyDescent="0.2">
      <c r="B103" s="13"/>
      <c r="C103" s="13"/>
      <c r="D103" s="13"/>
      <c r="F103" s="13"/>
      <c r="G103" s="13"/>
      <c r="H103" s="13"/>
    </row>
    <row r="104" spans="2:8" ht="18" customHeight="1" x14ac:dyDescent="0.2">
      <c r="B104" s="13"/>
      <c r="C104" s="13"/>
      <c r="D104" s="13"/>
      <c r="F104" s="13"/>
      <c r="G104" s="13"/>
      <c r="H104" s="13"/>
    </row>
    <row r="105" spans="2:8" ht="18" customHeight="1" x14ac:dyDescent="0.2">
      <c r="B105" s="13"/>
      <c r="C105" s="13"/>
      <c r="D105" s="13"/>
      <c r="F105" s="13"/>
      <c r="G105" s="13"/>
      <c r="H105" s="13"/>
    </row>
    <row r="106" spans="2:8" ht="18" customHeight="1" x14ac:dyDescent="0.2">
      <c r="B106" s="13"/>
      <c r="C106" s="13"/>
      <c r="D106" s="13"/>
      <c r="F106" s="13"/>
      <c r="G106" s="13"/>
      <c r="H106" s="13"/>
    </row>
    <row r="107" spans="2:8" ht="18" customHeight="1" x14ac:dyDescent="0.2">
      <c r="B107" s="13"/>
      <c r="C107" s="13"/>
      <c r="D107" s="13"/>
      <c r="F107" s="13"/>
      <c r="G107" s="13"/>
      <c r="H107" s="13"/>
    </row>
    <row r="108" spans="2:8" ht="18" customHeight="1" x14ac:dyDescent="0.2">
      <c r="B108" s="13"/>
      <c r="C108" s="13"/>
      <c r="D108" s="13"/>
      <c r="F108" s="13"/>
      <c r="G108" s="13"/>
      <c r="H108" s="13"/>
    </row>
    <row r="109" spans="2:8" ht="18" customHeight="1" x14ac:dyDescent="0.2">
      <c r="B109" s="13"/>
      <c r="C109" s="13"/>
      <c r="D109" s="13"/>
      <c r="F109" s="13"/>
      <c r="G109" s="13"/>
      <c r="H109" s="13"/>
    </row>
    <row r="110" spans="2:8" ht="18" customHeight="1" x14ac:dyDescent="0.2">
      <c r="B110" s="13"/>
      <c r="C110" s="13"/>
      <c r="D110" s="13"/>
      <c r="F110" s="13"/>
      <c r="G110" s="13"/>
      <c r="H110" s="13"/>
    </row>
    <row r="111" spans="2:8" ht="18" customHeight="1" x14ac:dyDescent="0.2">
      <c r="B111" s="13"/>
      <c r="C111" s="13"/>
      <c r="D111" s="13"/>
      <c r="F111" s="13"/>
      <c r="G111" s="13"/>
      <c r="H111" s="13"/>
    </row>
    <row r="112" spans="2:8" ht="18" customHeight="1" x14ac:dyDescent="0.2">
      <c r="B112" s="13"/>
      <c r="C112" s="13"/>
      <c r="D112" s="13"/>
      <c r="F112" s="13"/>
      <c r="G112" s="13"/>
      <c r="H112" s="13"/>
    </row>
    <row r="113" spans="2:8" ht="18" customHeight="1" x14ac:dyDescent="0.2">
      <c r="B113" s="13"/>
      <c r="C113" s="13"/>
      <c r="D113" s="13"/>
      <c r="F113" s="13"/>
      <c r="G113" s="13"/>
      <c r="H113" s="13"/>
    </row>
    <row r="114" spans="2:8" ht="18" customHeight="1" x14ac:dyDescent="0.2">
      <c r="B114" s="13"/>
      <c r="C114" s="13"/>
      <c r="D114" s="13"/>
      <c r="F114" s="13"/>
      <c r="G114" s="13"/>
      <c r="H114" s="13"/>
    </row>
    <row r="115" spans="2:8" ht="18" customHeight="1" x14ac:dyDescent="0.2">
      <c r="B115" s="13"/>
      <c r="C115" s="13"/>
      <c r="D115" s="13"/>
      <c r="F115" s="13"/>
      <c r="G115" s="13"/>
      <c r="H115" s="13"/>
    </row>
    <row r="116" spans="2:8" ht="18" customHeight="1" x14ac:dyDescent="0.2">
      <c r="B116" s="13"/>
      <c r="C116" s="13"/>
      <c r="D116" s="13"/>
      <c r="F116" s="13"/>
      <c r="G116" s="13"/>
      <c r="H116" s="13"/>
    </row>
    <row r="117" spans="2:8" ht="18" customHeight="1" x14ac:dyDescent="0.2">
      <c r="B117" s="13"/>
      <c r="C117" s="13"/>
      <c r="D117" s="13"/>
      <c r="F117" s="13"/>
      <c r="G117" s="13"/>
      <c r="H117" s="13"/>
    </row>
    <row r="118" spans="2:8" ht="18" customHeight="1" x14ac:dyDescent="0.2">
      <c r="B118" s="13"/>
      <c r="C118" s="13"/>
      <c r="D118" s="13"/>
      <c r="F118" s="13"/>
      <c r="G118" s="13"/>
      <c r="H118" s="13"/>
    </row>
    <row r="119" spans="2:8" ht="18" customHeight="1" x14ac:dyDescent="0.2">
      <c r="B119" s="13"/>
      <c r="C119" s="13"/>
      <c r="D119" s="13"/>
      <c r="F119" s="13"/>
      <c r="G119" s="13"/>
      <c r="H119" s="13"/>
    </row>
    <row r="120" spans="2:8" ht="18" customHeight="1" x14ac:dyDescent="0.2">
      <c r="B120" s="13"/>
      <c r="C120" s="13"/>
      <c r="D120" s="13"/>
      <c r="F120" s="13"/>
      <c r="G120" s="13"/>
      <c r="H120" s="13"/>
    </row>
    <row r="121" spans="2:8" ht="18" customHeight="1" x14ac:dyDescent="0.2">
      <c r="B121" s="13"/>
      <c r="C121" s="13"/>
      <c r="D121" s="13"/>
      <c r="F121" s="13"/>
      <c r="G121" s="13"/>
      <c r="H121" s="13"/>
    </row>
    <row r="122" spans="2:8" ht="18" customHeight="1" x14ac:dyDescent="0.2">
      <c r="B122" s="13"/>
      <c r="C122" s="13"/>
      <c r="D122" s="13"/>
      <c r="F122" s="13"/>
      <c r="G122" s="13"/>
      <c r="H122" s="13"/>
    </row>
    <row r="123" spans="2:8" ht="18" customHeight="1" x14ac:dyDescent="0.2">
      <c r="B123" s="13"/>
      <c r="C123" s="13"/>
      <c r="D123" s="13"/>
      <c r="F123" s="13"/>
      <c r="G123" s="13"/>
      <c r="H123" s="13"/>
    </row>
    <row r="124" spans="2:8" ht="18" customHeight="1" x14ac:dyDescent="0.2">
      <c r="B124" s="13"/>
      <c r="C124" s="13"/>
      <c r="D124" s="13"/>
      <c r="F124" s="13"/>
      <c r="G124" s="13"/>
      <c r="H124" s="13"/>
    </row>
    <row r="125" spans="2:8" ht="18" customHeight="1" x14ac:dyDescent="0.2">
      <c r="B125" s="13"/>
      <c r="C125" s="13"/>
      <c r="D125" s="13"/>
      <c r="F125" s="13"/>
      <c r="G125" s="13"/>
      <c r="H125" s="13"/>
    </row>
    <row r="126" spans="2:8" ht="18" customHeight="1" x14ac:dyDescent="0.2">
      <c r="B126" s="13"/>
      <c r="C126" s="13"/>
      <c r="D126" s="13"/>
      <c r="F126" s="13"/>
      <c r="G126" s="13"/>
      <c r="H126" s="13"/>
    </row>
    <row r="127" spans="2:8" ht="18" customHeight="1" x14ac:dyDescent="0.2">
      <c r="B127" s="13"/>
      <c r="C127" s="13"/>
      <c r="D127" s="13"/>
      <c r="F127" s="13"/>
      <c r="G127" s="13"/>
      <c r="H127" s="13"/>
    </row>
    <row r="128" spans="2:8" ht="18" customHeight="1" x14ac:dyDescent="0.2">
      <c r="B128" s="13"/>
      <c r="C128" s="13"/>
      <c r="D128" s="13"/>
      <c r="F128" s="13"/>
      <c r="G128" s="13"/>
      <c r="H128" s="13"/>
    </row>
    <row r="129" spans="2:8" ht="18" customHeight="1" x14ac:dyDescent="0.2">
      <c r="B129" s="13"/>
      <c r="C129" s="13"/>
      <c r="D129" s="13"/>
      <c r="F129" s="13"/>
      <c r="G129" s="13"/>
      <c r="H129" s="13"/>
    </row>
    <row r="130" spans="2:8" ht="18" customHeight="1" x14ac:dyDescent="0.2">
      <c r="B130" s="13"/>
      <c r="C130" s="13"/>
      <c r="D130" s="13"/>
      <c r="F130" s="13"/>
      <c r="G130" s="13"/>
      <c r="H130" s="13"/>
    </row>
    <row r="131" spans="2:8" ht="18" customHeight="1" x14ac:dyDescent="0.2">
      <c r="B131" s="13"/>
      <c r="C131" s="13"/>
      <c r="D131" s="13"/>
      <c r="F131" s="13"/>
      <c r="G131" s="13"/>
      <c r="H131" s="13"/>
    </row>
    <row r="132" spans="2:8" ht="18" customHeight="1" x14ac:dyDescent="0.2">
      <c r="B132" s="13"/>
      <c r="C132" s="13"/>
      <c r="D132" s="13"/>
      <c r="F132" s="13"/>
      <c r="G132" s="13"/>
      <c r="H132" s="13"/>
    </row>
    <row r="133" spans="2:8" ht="18" customHeight="1" x14ac:dyDescent="0.2">
      <c r="B133" s="13"/>
      <c r="C133" s="13"/>
      <c r="D133" s="13"/>
      <c r="F133" s="13"/>
      <c r="G133" s="13"/>
      <c r="H133" s="13"/>
    </row>
    <row r="134" spans="2:8" ht="18" customHeight="1" x14ac:dyDescent="0.2">
      <c r="B134" s="13"/>
      <c r="C134" s="13"/>
      <c r="D134" s="13"/>
      <c r="F134" s="13"/>
      <c r="G134" s="13"/>
      <c r="H134" s="13"/>
    </row>
    <row r="135" spans="2:8" ht="18" customHeight="1" x14ac:dyDescent="0.2">
      <c r="B135" s="13"/>
      <c r="C135" s="13"/>
      <c r="D135" s="13"/>
      <c r="F135" s="13"/>
      <c r="G135" s="13"/>
      <c r="H135" s="13"/>
    </row>
    <row r="136" spans="2:8" ht="18" customHeight="1" x14ac:dyDescent="0.2">
      <c r="B136" s="13"/>
      <c r="C136" s="13"/>
      <c r="D136" s="13"/>
      <c r="F136" s="13"/>
      <c r="G136" s="13"/>
      <c r="H136" s="13"/>
    </row>
    <row r="137" spans="2:8" ht="18" customHeight="1" x14ac:dyDescent="0.2">
      <c r="B137" s="13"/>
      <c r="C137" s="13"/>
      <c r="D137" s="13"/>
      <c r="F137" s="13"/>
      <c r="G137" s="13"/>
      <c r="H137" s="13"/>
    </row>
    <row r="138" spans="2:8" ht="18" customHeight="1" x14ac:dyDescent="0.2">
      <c r="B138" s="13"/>
      <c r="C138" s="13"/>
      <c r="D138" s="13"/>
      <c r="F138" s="13"/>
      <c r="G138" s="13"/>
      <c r="H138" s="13"/>
    </row>
    <row r="139" spans="2:8" ht="18" customHeight="1" x14ac:dyDescent="0.2">
      <c r="B139" s="13"/>
      <c r="C139" s="13"/>
      <c r="D139" s="13"/>
      <c r="F139" s="13"/>
      <c r="G139" s="13"/>
      <c r="H139" s="13"/>
    </row>
    <row r="140" spans="2:8" ht="18" customHeight="1" x14ac:dyDescent="0.2">
      <c r="B140" s="13"/>
      <c r="C140" s="13"/>
      <c r="D140" s="13"/>
      <c r="F140" s="13"/>
      <c r="G140" s="13"/>
      <c r="H140" s="13"/>
    </row>
    <row r="141" spans="2:8" ht="18" customHeight="1" x14ac:dyDescent="0.2">
      <c r="B141" s="13"/>
      <c r="C141" s="13"/>
      <c r="D141" s="13"/>
      <c r="F141" s="13"/>
      <c r="G141" s="13"/>
      <c r="H141" s="13"/>
    </row>
    <row r="142" spans="2:8" ht="18" customHeight="1" x14ac:dyDescent="0.2">
      <c r="B142" s="13"/>
      <c r="C142" s="13"/>
      <c r="D142" s="13"/>
      <c r="F142" s="13"/>
      <c r="G142" s="13"/>
      <c r="H142" s="13"/>
    </row>
    <row r="143" spans="2:8" ht="18" customHeight="1" x14ac:dyDescent="0.2">
      <c r="B143" s="13"/>
      <c r="C143" s="13"/>
      <c r="D143" s="13"/>
      <c r="F143" s="13"/>
      <c r="G143" s="13"/>
      <c r="H143" s="13"/>
    </row>
    <row r="144" spans="2:8" ht="18" customHeight="1" x14ac:dyDescent="0.2">
      <c r="B144" s="13"/>
      <c r="C144" s="13"/>
      <c r="D144" s="13"/>
      <c r="F144" s="13"/>
      <c r="G144" s="13"/>
      <c r="H144" s="13"/>
    </row>
    <row r="145" spans="2:8" ht="18" customHeight="1" x14ac:dyDescent="0.2">
      <c r="B145" s="13"/>
      <c r="C145" s="13"/>
      <c r="D145" s="13"/>
      <c r="F145" s="13"/>
      <c r="G145" s="13"/>
      <c r="H145" s="13"/>
    </row>
    <row r="146" spans="2:8" ht="18" customHeight="1" x14ac:dyDescent="0.2">
      <c r="B146" s="13"/>
      <c r="C146" s="13"/>
      <c r="D146" s="13"/>
      <c r="F146" s="13"/>
      <c r="G146" s="13"/>
      <c r="H146" s="13"/>
    </row>
    <row r="147" spans="2:8" ht="18" customHeight="1" x14ac:dyDescent="0.2">
      <c r="B147" s="13"/>
      <c r="C147" s="13"/>
      <c r="D147" s="13"/>
      <c r="F147" s="13"/>
      <c r="G147" s="13"/>
      <c r="H147" s="13"/>
    </row>
    <row r="148" spans="2:8" ht="18" customHeight="1" x14ac:dyDescent="0.2">
      <c r="B148" s="13"/>
      <c r="C148" s="13"/>
      <c r="D148" s="13"/>
      <c r="F148" s="13"/>
      <c r="G148" s="13"/>
      <c r="H148" s="13"/>
    </row>
    <row r="149" spans="2:8" ht="18" customHeight="1" x14ac:dyDescent="0.2">
      <c r="B149" s="13"/>
      <c r="C149" s="13"/>
      <c r="D149" s="13"/>
      <c r="F149" s="13"/>
      <c r="G149" s="13"/>
      <c r="H149" s="13"/>
    </row>
    <row r="150" spans="2:8" ht="18" customHeight="1" x14ac:dyDescent="0.2">
      <c r="B150" s="13"/>
      <c r="C150" s="13"/>
      <c r="D150" s="13"/>
      <c r="F150" s="13"/>
      <c r="G150" s="13"/>
      <c r="H150" s="13"/>
    </row>
    <row r="151" spans="2:8" ht="18" customHeight="1" x14ac:dyDescent="0.2">
      <c r="B151" s="13"/>
      <c r="C151" s="13"/>
      <c r="D151" s="13"/>
      <c r="F151" s="13"/>
      <c r="G151" s="13"/>
      <c r="H151" s="13"/>
    </row>
    <row r="152" spans="2:8" ht="18" customHeight="1" x14ac:dyDescent="0.2">
      <c r="B152" s="13"/>
      <c r="C152" s="13"/>
      <c r="D152" s="13"/>
      <c r="F152" s="13"/>
      <c r="G152" s="13"/>
      <c r="H152" s="13"/>
    </row>
    <row r="153" spans="2:8" ht="18" customHeight="1" x14ac:dyDescent="0.2">
      <c r="B153" s="13"/>
      <c r="C153" s="13"/>
      <c r="D153" s="13"/>
      <c r="F153" s="13"/>
      <c r="G153" s="13"/>
      <c r="H153" s="13"/>
    </row>
    <row r="154" spans="2:8" ht="18" customHeight="1" x14ac:dyDescent="0.2">
      <c r="B154" s="13"/>
      <c r="C154" s="13"/>
      <c r="D154" s="13"/>
      <c r="F154" s="13"/>
      <c r="G154" s="13"/>
      <c r="H154" s="13"/>
    </row>
    <row r="155" spans="2:8" ht="18" customHeight="1" x14ac:dyDescent="0.2">
      <c r="B155" s="13"/>
      <c r="C155" s="13"/>
      <c r="D155" s="13"/>
      <c r="F155" s="13"/>
      <c r="G155" s="13"/>
      <c r="H155" s="13"/>
    </row>
    <row r="156" spans="2:8" ht="18" customHeight="1" x14ac:dyDescent="0.2">
      <c r="B156" s="13"/>
      <c r="C156" s="13"/>
      <c r="D156" s="13"/>
      <c r="F156" s="13"/>
      <c r="G156" s="13"/>
      <c r="H156" s="13"/>
    </row>
    <row r="157" spans="2:8" ht="18" customHeight="1" x14ac:dyDescent="0.2">
      <c r="B157" s="13"/>
      <c r="C157" s="13"/>
      <c r="D157" s="13"/>
      <c r="F157" s="13"/>
      <c r="G157" s="13"/>
      <c r="H157" s="13"/>
    </row>
    <row r="158" spans="2:8" ht="18" customHeight="1" x14ac:dyDescent="0.2">
      <c r="B158" s="13"/>
      <c r="C158" s="13"/>
      <c r="D158" s="13"/>
      <c r="F158" s="13"/>
      <c r="G158" s="13"/>
      <c r="H158" s="13"/>
    </row>
    <row r="159" spans="2:8" ht="18" customHeight="1" x14ac:dyDescent="0.2">
      <c r="B159" s="13"/>
      <c r="C159" s="13"/>
      <c r="D159" s="13"/>
      <c r="F159" s="13"/>
      <c r="G159" s="13"/>
      <c r="H159" s="13"/>
    </row>
    <row r="160" spans="2:8" ht="18" customHeight="1" x14ac:dyDescent="0.2">
      <c r="B160" s="13"/>
      <c r="C160" s="13"/>
      <c r="D160" s="13"/>
      <c r="F160" s="13"/>
      <c r="G160" s="13"/>
      <c r="H160" s="13"/>
    </row>
    <row r="161" spans="2:8" ht="18" customHeight="1" x14ac:dyDescent="0.2">
      <c r="B161" s="13"/>
      <c r="C161" s="13"/>
      <c r="D161" s="13"/>
      <c r="F161" s="13"/>
      <c r="G161" s="13"/>
      <c r="H161" s="13"/>
    </row>
    <row r="162" spans="2:8" ht="18" customHeight="1" x14ac:dyDescent="0.2">
      <c r="B162" s="13"/>
      <c r="C162" s="13"/>
      <c r="D162" s="13"/>
      <c r="F162" s="13"/>
      <c r="G162" s="13"/>
      <c r="H162" s="13"/>
    </row>
    <row r="163" spans="2:8" ht="18" customHeight="1" x14ac:dyDescent="0.2">
      <c r="B163" s="13"/>
      <c r="C163" s="13"/>
      <c r="D163" s="13"/>
      <c r="F163" s="13"/>
      <c r="G163" s="13"/>
      <c r="H163" s="13"/>
    </row>
    <row r="164" spans="2:8" ht="18" customHeight="1" x14ac:dyDescent="0.2">
      <c r="B164" s="13"/>
      <c r="C164" s="13"/>
      <c r="D164" s="13"/>
      <c r="F164" s="13"/>
      <c r="G164" s="13"/>
      <c r="H164" s="13"/>
    </row>
    <row r="165" spans="2:8" ht="18" customHeight="1" x14ac:dyDescent="0.2">
      <c r="B165" s="13"/>
      <c r="C165" s="13"/>
      <c r="D165" s="13"/>
      <c r="F165" s="13"/>
      <c r="G165" s="13"/>
      <c r="H165" s="13"/>
    </row>
    <row r="166" spans="2:8" ht="18" customHeight="1" x14ac:dyDescent="0.2">
      <c r="B166" s="13"/>
      <c r="C166" s="13"/>
      <c r="D166" s="13"/>
      <c r="F166" s="13"/>
      <c r="G166" s="13"/>
      <c r="H166" s="13"/>
    </row>
    <row r="167" spans="2:8" ht="18" customHeight="1" x14ac:dyDescent="0.2">
      <c r="B167" s="13"/>
      <c r="C167" s="13"/>
      <c r="D167" s="13"/>
      <c r="F167" s="13"/>
      <c r="G167" s="13"/>
      <c r="H167" s="13"/>
    </row>
    <row r="168" spans="2:8" ht="18" customHeight="1" x14ac:dyDescent="0.2">
      <c r="B168" s="13"/>
      <c r="C168" s="13"/>
      <c r="D168" s="13"/>
      <c r="F168" s="13"/>
      <c r="G168" s="13"/>
      <c r="H168" s="13"/>
    </row>
    <row r="169" spans="2:8" ht="18" customHeight="1" x14ac:dyDescent="0.2">
      <c r="B169" s="13"/>
      <c r="C169" s="13"/>
      <c r="D169" s="13"/>
      <c r="F169" s="13"/>
      <c r="G169" s="13"/>
      <c r="H169" s="13"/>
    </row>
    <row r="170" spans="2:8" ht="18" customHeight="1" x14ac:dyDescent="0.2">
      <c r="B170" s="13"/>
      <c r="C170" s="13"/>
      <c r="D170" s="13"/>
      <c r="F170" s="13"/>
      <c r="G170" s="13"/>
      <c r="H170" s="13"/>
    </row>
    <row r="171" spans="2:8" ht="18" customHeight="1" x14ac:dyDescent="0.2">
      <c r="B171" s="13"/>
      <c r="C171" s="13"/>
      <c r="D171" s="13"/>
      <c r="F171" s="13"/>
      <c r="G171" s="13"/>
      <c r="H171" s="13"/>
    </row>
    <row r="172" spans="2:8" ht="18" customHeight="1" x14ac:dyDescent="0.2">
      <c r="B172" s="13"/>
      <c r="C172" s="13"/>
      <c r="D172" s="13"/>
      <c r="F172" s="13"/>
      <c r="G172" s="13"/>
      <c r="H172" s="13"/>
    </row>
    <row r="173" spans="2:8" ht="18" customHeight="1" x14ac:dyDescent="0.2">
      <c r="B173" s="13"/>
      <c r="C173" s="13"/>
      <c r="D173" s="13"/>
      <c r="F173" s="13"/>
      <c r="G173" s="13"/>
      <c r="H173" s="13"/>
    </row>
    <row r="174" spans="2:8" ht="18" customHeight="1" x14ac:dyDescent="0.2">
      <c r="B174" s="13"/>
      <c r="C174" s="13"/>
      <c r="D174" s="13"/>
      <c r="F174" s="13"/>
      <c r="G174" s="13"/>
      <c r="H174" s="13"/>
    </row>
    <row r="175" spans="2:8" ht="18" customHeight="1" x14ac:dyDescent="0.2">
      <c r="B175" s="13"/>
      <c r="C175" s="13"/>
      <c r="D175" s="13"/>
      <c r="F175" s="13"/>
      <c r="G175" s="13"/>
      <c r="H175" s="13"/>
    </row>
    <row r="176" spans="2:8" ht="18" customHeight="1" x14ac:dyDescent="0.2">
      <c r="B176" s="13"/>
      <c r="C176" s="13"/>
      <c r="D176" s="13"/>
      <c r="F176" s="13"/>
      <c r="G176" s="13"/>
      <c r="H176" s="13"/>
    </row>
    <row r="177" spans="2:8" ht="18" customHeight="1" x14ac:dyDescent="0.2">
      <c r="B177" s="13"/>
      <c r="C177" s="13"/>
      <c r="D177" s="13"/>
      <c r="F177" s="13"/>
      <c r="G177" s="13"/>
      <c r="H177" s="13"/>
    </row>
    <row r="178" spans="2:8" ht="18" customHeight="1" x14ac:dyDescent="0.2">
      <c r="B178" s="13"/>
      <c r="C178" s="13"/>
      <c r="D178" s="13"/>
      <c r="F178" s="13"/>
      <c r="G178" s="13"/>
      <c r="H178" s="13"/>
    </row>
    <row r="179" spans="2:8" ht="18" customHeight="1" x14ac:dyDescent="0.2">
      <c r="B179" s="13"/>
      <c r="C179" s="13"/>
      <c r="D179" s="13"/>
      <c r="F179" s="13"/>
      <c r="G179" s="13"/>
      <c r="H179" s="13"/>
    </row>
    <row r="180" spans="2:8" ht="18" customHeight="1" x14ac:dyDescent="0.2">
      <c r="B180" s="13"/>
      <c r="C180" s="13"/>
      <c r="D180" s="13"/>
      <c r="F180" s="13"/>
      <c r="G180" s="13"/>
      <c r="H180" s="13"/>
    </row>
    <row r="181" spans="2:8" ht="18" customHeight="1" x14ac:dyDescent="0.2">
      <c r="B181" s="13"/>
      <c r="C181" s="13"/>
      <c r="D181" s="13"/>
      <c r="F181" s="13"/>
      <c r="G181" s="13"/>
      <c r="H181" s="13"/>
    </row>
    <row r="182" spans="2:8" ht="18" customHeight="1" x14ac:dyDescent="0.2">
      <c r="B182" s="13"/>
      <c r="C182" s="13"/>
      <c r="D182" s="13"/>
      <c r="F182" s="13"/>
      <c r="G182" s="13"/>
      <c r="H182" s="13"/>
    </row>
    <row r="183" spans="2:8" ht="18" customHeight="1" x14ac:dyDescent="0.2">
      <c r="B183" s="13"/>
      <c r="C183" s="13"/>
      <c r="D183" s="13"/>
      <c r="F183" s="13"/>
      <c r="G183" s="13"/>
      <c r="H183" s="13"/>
    </row>
    <row r="184" spans="2:8" ht="18" customHeight="1" x14ac:dyDescent="0.2">
      <c r="B184" s="13"/>
      <c r="C184" s="13"/>
      <c r="D184" s="13"/>
      <c r="F184" s="13"/>
      <c r="G184" s="13"/>
      <c r="H184" s="13"/>
    </row>
    <row r="185" spans="2:8" ht="18" customHeight="1" x14ac:dyDescent="0.2">
      <c r="B185" s="13"/>
      <c r="C185" s="13"/>
      <c r="D185" s="13"/>
      <c r="F185" s="13"/>
      <c r="G185" s="13"/>
      <c r="H185" s="13"/>
    </row>
    <row r="186" spans="2:8" ht="18" customHeight="1" x14ac:dyDescent="0.2">
      <c r="B186" s="13"/>
      <c r="C186" s="13"/>
      <c r="D186" s="13"/>
      <c r="F186" s="13"/>
      <c r="G186" s="13"/>
      <c r="H186" s="13"/>
    </row>
    <row r="187" spans="2:8" ht="18" customHeight="1" x14ac:dyDescent="0.2">
      <c r="B187" s="13"/>
      <c r="C187" s="13"/>
      <c r="D187" s="13"/>
      <c r="F187" s="13"/>
      <c r="G187" s="13"/>
      <c r="H187" s="13"/>
    </row>
    <row r="188" spans="2:8" ht="18" customHeight="1" x14ac:dyDescent="0.2">
      <c r="B188" s="13"/>
      <c r="C188" s="13"/>
      <c r="D188" s="13"/>
      <c r="F188" s="13"/>
      <c r="G188" s="13"/>
      <c r="H188" s="13"/>
    </row>
    <row r="189" spans="2:8" ht="18" customHeight="1" x14ac:dyDescent="0.2">
      <c r="B189" s="13"/>
      <c r="C189" s="13"/>
      <c r="D189" s="13"/>
      <c r="F189" s="13"/>
      <c r="G189" s="13"/>
      <c r="H189" s="13"/>
    </row>
    <row r="190" spans="2:8" ht="18" customHeight="1" x14ac:dyDescent="0.2">
      <c r="B190" s="13"/>
      <c r="C190" s="13"/>
      <c r="D190" s="13"/>
      <c r="F190" s="13"/>
      <c r="G190" s="13"/>
      <c r="H190" s="13"/>
    </row>
    <row r="191" spans="2:8" ht="18" customHeight="1" x14ac:dyDescent="0.2">
      <c r="B191" s="13"/>
      <c r="C191" s="13"/>
      <c r="D191" s="13"/>
      <c r="F191" s="13"/>
      <c r="G191" s="13"/>
      <c r="H191" s="13"/>
    </row>
    <row r="192" spans="2:8" ht="18" customHeight="1" x14ac:dyDescent="0.2">
      <c r="B192" s="13"/>
      <c r="C192" s="13"/>
      <c r="D192" s="13"/>
      <c r="F192" s="13"/>
      <c r="G192" s="13"/>
      <c r="H192" s="13"/>
    </row>
    <row r="193" spans="2:8" ht="18" customHeight="1" x14ac:dyDescent="0.2">
      <c r="B193" s="13"/>
      <c r="C193" s="13"/>
      <c r="D193" s="13"/>
      <c r="F193" s="13"/>
      <c r="G193" s="13"/>
      <c r="H193" s="13"/>
    </row>
    <row r="194" spans="2:8" ht="18" customHeight="1" x14ac:dyDescent="0.2">
      <c r="B194" s="13"/>
      <c r="C194" s="13"/>
      <c r="D194" s="13"/>
      <c r="F194" s="13"/>
      <c r="G194" s="13"/>
      <c r="H194" s="13"/>
    </row>
    <row r="195" spans="2:8" ht="18" customHeight="1" x14ac:dyDescent="0.2">
      <c r="B195" s="13"/>
      <c r="C195" s="13"/>
      <c r="D195" s="13"/>
      <c r="F195" s="13"/>
      <c r="G195" s="13"/>
      <c r="H195" s="13"/>
    </row>
    <row r="196" spans="2:8" ht="18" customHeight="1" x14ac:dyDescent="0.2">
      <c r="B196" s="13"/>
      <c r="C196" s="13"/>
      <c r="D196" s="13"/>
      <c r="F196" s="13"/>
      <c r="G196" s="13"/>
      <c r="H196" s="13"/>
    </row>
    <row r="197" spans="2:8" ht="18" customHeight="1" x14ac:dyDescent="0.2">
      <c r="B197" s="13"/>
      <c r="C197" s="13"/>
      <c r="D197" s="13"/>
      <c r="F197" s="13"/>
      <c r="G197" s="13"/>
      <c r="H197" s="13"/>
    </row>
    <row r="198" spans="2:8" ht="18" customHeight="1" x14ac:dyDescent="0.2">
      <c r="B198" s="13"/>
      <c r="C198" s="13"/>
      <c r="D198" s="13"/>
      <c r="F198" s="13"/>
      <c r="G198" s="13"/>
      <c r="H198" s="13"/>
    </row>
    <row r="199" spans="2:8" ht="18" customHeight="1" x14ac:dyDescent="0.2">
      <c r="B199" s="13"/>
      <c r="C199" s="13"/>
      <c r="D199" s="13"/>
      <c r="F199" s="13"/>
      <c r="G199" s="13"/>
      <c r="H199" s="13"/>
    </row>
    <row r="200" spans="2:8" ht="18" customHeight="1" x14ac:dyDescent="0.2">
      <c r="B200" s="13"/>
      <c r="C200" s="13"/>
      <c r="D200" s="13"/>
      <c r="F200" s="13"/>
      <c r="G200" s="13"/>
      <c r="H200" s="13"/>
    </row>
    <row r="201" spans="2:8" ht="18" customHeight="1" x14ac:dyDescent="0.2">
      <c r="B201" s="13"/>
      <c r="C201" s="13"/>
      <c r="D201" s="13"/>
      <c r="F201" s="13"/>
      <c r="G201" s="13"/>
      <c r="H201" s="13"/>
    </row>
    <row r="202" spans="2:8" ht="18" customHeight="1" x14ac:dyDescent="0.2">
      <c r="B202" s="13"/>
      <c r="C202" s="13"/>
      <c r="D202" s="13"/>
      <c r="F202" s="13"/>
      <c r="G202" s="13"/>
      <c r="H202" s="13"/>
    </row>
    <row r="203" spans="2:8" ht="18" customHeight="1" x14ac:dyDescent="0.2">
      <c r="B203" s="13"/>
      <c r="C203" s="13"/>
      <c r="D203" s="13"/>
      <c r="F203" s="13"/>
      <c r="G203" s="13"/>
      <c r="H203" s="13"/>
    </row>
    <row r="204" spans="2:8" ht="18" customHeight="1" x14ac:dyDescent="0.2">
      <c r="B204" s="13"/>
      <c r="C204" s="13"/>
      <c r="D204" s="13"/>
      <c r="F204" s="13"/>
      <c r="G204" s="13"/>
      <c r="H204" s="13"/>
    </row>
    <row r="205" spans="2:8" ht="18" customHeight="1" x14ac:dyDescent="0.2">
      <c r="B205" s="13"/>
      <c r="C205" s="13"/>
      <c r="D205" s="13"/>
      <c r="F205" s="13"/>
      <c r="G205" s="13"/>
      <c r="H205" s="13"/>
    </row>
    <row r="206" spans="2:8" ht="18" customHeight="1" x14ac:dyDescent="0.2">
      <c r="B206" s="13"/>
      <c r="C206" s="13"/>
      <c r="D206" s="13"/>
      <c r="F206" s="13"/>
      <c r="G206" s="13"/>
      <c r="H206" s="13"/>
    </row>
    <row r="207" spans="2:8" ht="18" customHeight="1" x14ac:dyDescent="0.2">
      <c r="B207" s="13"/>
      <c r="C207" s="13"/>
      <c r="D207" s="13"/>
      <c r="F207" s="13"/>
      <c r="G207" s="13"/>
      <c r="H207" s="13"/>
    </row>
    <row r="208" spans="2:8" ht="18" customHeight="1" x14ac:dyDescent="0.2">
      <c r="B208" s="13"/>
      <c r="C208" s="13"/>
      <c r="D208" s="13"/>
      <c r="F208" s="13"/>
      <c r="G208" s="13"/>
      <c r="H208" s="13"/>
    </row>
    <row r="209" spans="2:8" ht="18" customHeight="1" x14ac:dyDescent="0.2">
      <c r="B209" s="13"/>
      <c r="C209" s="13"/>
      <c r="D209" s="13"/>
      <c r="F209" s="13"/>
      <c r="G209" s="13"/>
      <c r="H209" s="13"/>
    </row>
    <row r="210" spans="2:8" ht="18" customHeight="1" x14ac:dyDescent="0.2">
      <c r="B210" s="13"/>
      <c r="C210" s="13"/>
      <c r="D210" s="13"/>
      <c r="F210" s="13"/>
      <c r="G210" s="13"/>
      <c r="H210" s="13"/>
    </row>
    <row r="211" spans="2:8" ht="18" customHeight="1" x14ac:dyDescent="0.2">
      <c r="B211" s="13"/>
      <c r="C211" s="13"/>
      <c r="D211" s="13"/>
      <c r="F211" s="13"/>
      <c r="G211" s="13"/>
      <c r="H211" s="13"/>
    </row>
    <row r="212" spans="2:8" ht="18" customHeight="1" x14ac:dyDescent="0.2">
      <c r="B212" s="13"/>
      <c r="C212" s="13"/>
      <c r="D212" s="13"/>
      <c r="F212" s="13"/>
      <c r="G212" s="13"/>
      <c r="H212" s="13"/>
    </row>
    <row r="213" spans="2:8" ht="18" customHeight="1" x14ac:dyDescent="0.2">
      <c r="B213" s="13"/>
      <c r="C213" s="13"/>
      <c r="D213" s="13"/>
      <c r="F213" s="13"/>
      <c r="G213" s="13"/>
      <c r="H213" s="13"/>
    </row>
    <row r="214" spans="2:8" ht="18" customHeight="1" x14ac:dyDescent="0.2">
      <c r="B214" s="13"/>
      <c r="C214" s="13"/>
      <c r="D214" s="13"/>
      <c r="F214" s="13"/>
      <c r="G214" s="13"/>
      <c r="H214" s="13"/>
    </row>
    <row r="215" spans="2:8" ht="18" customHeight="1" x14ac:dyDescent="0.2">
      <c r="B215" s="13"/>
      <c r="C215" s="13"/>
      <c r="D215" s="13"/>
      <c r="F215" s="13"/>
      <c r="G215" s="13"/>
      <c r="H215" s="13"/>
    </row>
    <row r="216" spans="2:8" ht="18" customHeight="1" x14ac:dyDescent="0.2">
      <c r="B216" s="13"/>
      <c r="C216" s="13"/>
      <c r="D216" s="13"/>
      <c r="F216" s="13"/>
      <c r="G216" s="13"/>
      <c r="H216" s="13"/>
    </row>
    <row r="217" spans="2:8" ht="18" customHeight="1" x14ac:dyDescent="0.2">
      <c r="B217" s="13"/>
      <c r="C217" s="13"/>
      <c r="D217" s="13"/>
      <c r="F217" s="13"/>
      <c r="G217" s="13"/>
      <c r="H217" s="13"/>
    </row>
    <row r="218" spans="2:8" ht="18" customHeight="1" x14ac:dyDescent="0.2">
      <c r="B218" s="13"/>
      <c r="C218" s="13"/>
      <c r="D218" s="13"/>
      <c r="F218" s="13"/>
      <c r="G218" s="13"/>
      <c r="H218" s="13"/>
    </row>
    <row r="219" spans="2:8" ht="18" customHeight="1" x14ac:dyDescent="0.2">
      <c r="B219" s="13"/>
      <c r="C219" s="13"/>
      <c r="D219" s="13"/>
      <c r="F219" s="13"/>
      <c r="G219" s="13"/>
      <c r="H219" s="13"/>
    </row>
    <row r="220" spans="2:8" ht="18" customHeight="1" x14ac:dyDescent="0.2">
      <c r="B220" s="13"/>
      <c r="C220" s="13"/>
      <c r="D220" s="13"/>
      <c r="F220" s="13"/>
      <c r="G220" s="13"/>
      <c r="H220" s="13"/>
    </row>
    <row r="221" spans="2:8" ht="18" customHeight="1" x14ac:dyDescent="0.2">
      <c r="B221" s="13"/>
      <c r="C221" s="13"/>
      <c r="D221" s="13"/>
      <c r="F221" s="13"/>
      <c r="G221" s="13"/>
      <c r="H221" s="13"/>
    </row>
    <row r="222" spans="2:8" ht="18" customHeight="1" x14ac:dyDescent="0.2">
      <c r="B222" s="13"/>
      <c r="C222" s="13"/>
      <c r="D222" s="13"/>
      <c r="F222" s="13"/>
      <c r="G222" s="13"/>
      <c r="H222" s="13"/>
    </row>
    <row r="223" spans="2:8" ht="18" customHeight="1" x14ac:dyDescent="0.2">
      <c r="B223" s="13"/>
      <c r="C223" s="13"/>
      <c r="D223" s="13"/>
      <c r="F223" s="13"/>
      <c r="G223" s="13"/>
      <c r="H223" s="13"/>
    </row>
    <row r="224" spans="2:8" ht="18" customHeight="1" x14ac:dyDescent="0.2">
      <c r="B224" s="13"/>
      <c r="C224" s="13"/>
      <c r="D224" s="13"/>
      <c r="F224" s="13"/>
      <c r="G224" s="13"/>
      <c r="H224" s="13"/>
    </row>
    <row r="225" spans="2:8" ht="18" customHeight="1" x14ac:dyDescent="0.2">
      <c r="B225" s="13"/>
      <c r="C225" s="13"/>
      <c r="D225" s="13"/>
      <c r="F225" s="13"/>
      <c r="G225" s="13"/>
      <c r="H225" s="13"/>
    </row>
    <row r="226" spans="2:8" ht="18" customHeight="1" x14ac:dyDescent="0.2">
      <c r="B226" s="13"/>
      <c r="C226" s="13"/>
      <c r="D226" s="13"/>
      <c r="F226" s="13"/>
      <c r="G226" s="13"/>
      <c r="H226" s="13"/>
    </row>
    <row r="227" spans="2:8" ht="18" customHeight="1" x14ac:dyDescent="0.2">
      <c r="B227" s="13"/>
      <c r="C227" s="13"/>
      <c r="D227" s="13"/>
      <c r="F227" s="13"/>
      <c r="G227" s="13"/>
      <c r="H227" s="13"/>
    </row>
    <row r="228" spans="2:8" ht="18" customHeight="1" x14ac:dyDescent="0.2">
      <c r="B228" s="13"/>
      <c r="C228" s="13"/>
      <c r="D228" s="13"/>
      <c r="F228" s="13"/>
      <c r="G228" s="13"/>
      <c r="H228" s="13"/>
    </row>
    <row r="229" spans="2:8" ht="18" customHeight="1" x14ac:dyDescent="0.2">
      <c r="B229" s="13"/>
      <c r="C229" s="13"/>
      <c r="D229" s="13"/>
      <c r="F229" s="13"/>
      <c r="G229" s="13"/>
      <c r="H229" s="13"/>
    </row>
    <row r="230" spans="2:8" ht="18" customHeight="1" x14ac:dyDescent="0.2">
      <c r="B230" s="13"/>
      <c r="C230" s="13"/>
      <c r="D230" s="13"/>
      <c r="F230" s="13"/>
      <c r="G230" s="13"/>
      <c r="H230" s="13"/>
    </row>
    <row r="231" spans="2:8" ht="18" customHeight="1" x14ac:dyDescent="0.2">
      <c r="B231" s="13"/>
      <c r="C231" s="13"/>
      <c r="D231" s="13"/>
      <c r="F231" s="13"/>
      <c r="G231" s="13"/>
      <c r="H231" s="13"/>
    </row>
    <row r="232" spans="2:8" ht="18" customHeight="1" x14ac:dyDescent="0.2">
      <c r="B232" s="13"/>
      <c r="C232" s="13"/>
      <c r="D232" s="13"/>
      <c r="F232" s="13"/>
      <c r="G232" s="13"/>
      <c r="H232" s="13"/>
    </row>
    <row r="233" spans="2:8" ht="18" customHeight="1" x14ac:dyDescent="0.2">
      <c r="B233" s="13"/>
      <c r="C233" s="13"/>
      <c r="D233" s="13"/>
      <c r="F233" s="13"/>
      <c r="G233" s="13"/>
      <c r="H233" s="13"/>
    </row>
    <row r="234" spans="2:8" ht="18" customHeight="1" x14ac:dyDescent="0.2">
      <c r="B234" s="13"/>
      <c r="C234" s="13"/>
      <c r="D234" s="13"/>
      <c r="F234" s="13"/>
      <c r="G234" s="13"/>
      <c r="H234" s="13"/>
    </row>
    <row r="235" spans="2:8" ht="18" customHeight="1" x14ac:dyDescent="0.2">
      <c r="B235" s="13"/>
      <c r="C235" s="13"/>
      <c r="D235" s="13"/>
      <c r="F235" s="13"/>
      <c r="G235" s="13"/>
      <c r="H235" s="13"/>
    </row>
    <row r="236" spans="2:8" ht="18" customHeight="1" x14ac:dyDescent="0.2">
      <c r="B236" s="13"/>
      <c r="C236" s="13"/>
      <c r="D236" s="13"/>
      <c r="F236" s="13"/>
      <c r="G236" s="13"/>
      <c r="H236" s="13"/>
    </row>
    <row r="237" spans="2:8" ht="18" customHeight="1" x14ac:dyDescent="0.2">
      <c r="B237" s="13"/>
      <c r="C237" s="13"/>
      <c r="D237" s="13"/>
      <c r="F237" s="13"/>
      <c r="G237" s="13"/>
      <c r="H237" s="13"/>
    </row>
    <row r="238" spans="2:8" ht="18" customHeight="1" x14ac:dyDescent="0.2">
      <c r="B238" s="13"/>
      <c r="C238" s="13"/>
      <c r="D238" s="13"/>
      <c r="F238" s="13"/>
      <c r="G238" s="13"/>
      <c r="H238" s="13"/>
    </row>
    <row r="239" spans="2:8" ht="18" customHeight="1" x14ac:dyDescent="0.2">
      <c r="B239" s="13"/>
      <c r="C239" s="13"/>
      <c r="D239" s="13"/>
      <c r="F239" s="13"/>
      <c r="G239" s="13"/>
      <c r="H239" s="13"/>
    </row>
    <row r="240" spans="2:8" ht="18" customHeight="1" x14ac:dyDescent="0.2">
      <c r="B240" s="13"/>
      <c r="C240" s="13"/>
      <c r="D240" s="13"/>
      <c r="F240" s="13"/>
      <c r="G240" s="13"/>
      <c r="H240" s="13"/>
    </row>
    <row r="241" spans="2:8" ht="18" customHeight="1" x14ac:dyDescent="0.2">
      <c r="B241" s="13"/>
      <c r="C241" s="13"/>
      <c r="D241" s="13"/>
      <c r="F241" s="13"/>
      <c r="G241" s="13"/>
      <c r="H241" s="13"/>
    </row>
    <row r="242" spans="2:8" ht="18" customHeight="1" x14ac:dyDescent="0.2">
      <c r="B242" s="13"/>
      <c r="C242" s="13"/>
      <c r="D242" s="13"/>
      <c r="F242" s="13"/>
      <c r="G242" s="13"/>
      <c r="H242" s="13"/>
    </row>
    <row r="243" spans="2:8" ht="18" customHeight="1" x14ac:dyDescent="0.2">
      <c r="B243" s="13"/>
      <c r="C243" s="13"/>
      <c r="D243" s="13"/>
      <c r="F243" s="13"/>
      <c r="G243" s="13"/>
      <c r="H243" s="13"/>
    </row>
    <row r="244" spans="2:8" ht="18" customHeight="1" x14ac:dyDescent="0.2">
      <c r="B244" s="13"/>
      <c r="C244" s="13"/>
      <c r="D244" s="13"/>
      <c r="F244" s="13"/>
      <c r="G244" s="13"/>
      <c r="H244" s="13"/>
    </row>
    <row r="245" spans="2:8" ht="18" customHeight="1" x14ac:dyDescent="0.2">
      <c r="B245" s="13"/>
      <c r="C245" s="13"/>
      <c r="D245" s="13"/>
      <c r="F245" s="13"/>
      <c r="G245" s="13"/>
      <c r="H245" s="13"/>
    </row>
    <row r="246" spans="2:8" ht="18" customHeight="1" x14ac:dyDescent="0.2">
      <c r="B246" s="13"/>
      <c r="C246" s="13"/>
      <c r="D246" s="13"/>
      <c r="F246" s="13"/>
      <c r="G246" s="13"/>
      <c r="H246" s="13"/>
    </row>
    <row r="247" spans="2:8" ht="18" customHeight="1" x14ac:dyDescent="0.2">
      <c r="B247" s="13"/>
      <c r="C247" s="13"/>
      <c r="D247" s="13"/>
      <c r="F247" s="13"/>
      <c r="G247" s="13"/>
      <c r="H247" s="13"/>
    </row>
    <row r="248" spans="2:8" ht="18" customHeight="1" x14ac:dyDescent="0.2">
      <c r="B248" s="13"/>
      <c r="C248" s="13"/>
      <c r="D248" s="13"/>
      <c r="F248" s="13"/>
      <c r="G248" s="13"/>
      <c r="H248" s="13"/>
    </row>
    <row r="249" spans="2:8" ht="18" customHeight="1" x14ac:dyDescent="0.2">
      <c r="B249" s="13"/>
      <c r="C249" s="13"/>
      <c r="D249" s="13"/>
      <c r="F249" s="13"/>
      <c r="G249" s="13"/>
      <c r="H249" s="13"/>
    </row>
    <row r="250" spans="2:8" ht="18" customHeight="1" x14ac:dyDescent="0.2">
      <c r="B250" s="13"/>
      <c r="C250" s="13"/>
      <c r="D250" s="13"/>
      <c r="F250" s="13"/>
      <c r="G250" s="13"/>
      <c r="H250" s="13"/>
    </row>
    <row r="251" spans="2:8" ht="18" customHeight="1" x14ac:dyDescent="0.2">
      <c r="B251" s="13"/>
      <c r="C251" s="13"/>
      <c r="D251" s="13"/>
      <c r="F251" s="13"/>
      <c r="G251" s="13"/>
      <c r="H251" s="13"/>
    </row>
    <row r="252" spans="2:8" ht="18" customHeight="1" x14ac:dyDescent="0.2">
      <c r="B252" s="13"/>
      <c r="C252" s="13"/>
      <c r="D252" s="13"/>
      <c r="F252" s="13"/>
      <c r="G252" s="13"/>
      <c r="H252" s="13"/>
    </row>
    <row r="253" spans="2:8" ht="18" customHeight="1" x14ac:dyDescent="0.2">
      <c r="B253" s="13"/>
      <c r="C253" s="13"/>
      <c r="D253" s="13"/>
      <c r="F253" s="13"/>
      <c r="G253" s="13"/>
      <c r="H253" s="13"/>
    </row>
    <row r="254" spans="2:8" ht="18" customHeight="1" x14ac:dyDescent="0.2">
      <c r="B254" s="13"/>
      <c r="C254" s="13"/>
      <c r="D254" s="13"/>
      <c r="F254" s="13"/>
      <c r="G254" s="13"/>
      <c r="H254" s="13"/>
    </row>
    <row r="255" spans="2:8" ht="18" customHeight="1" x14ac:dyDescent="0.2">
      <c r="B255" s="13"/>
      <c r="C255" s="13"/>
      <c r="D255" s="13"/>
      <c r="F255" s="13"/>
      <c r="G255" s="13"/>
      <c r="H255" s="13"/>
    </row>
    <row r="256" spans="2:8" ht="18" customHeight="1" x14ac:dyDescent="0.2">
      <c r="B256" s="13"/>
      <c r="C256" s="13"/>
      <c r="D256" s="13"/>
      <c r="F256" s="13"/>
      <c r="G256" s="13"/>
      <c r="H256" s="13"/>
    </row>
    <row r="257" spans="2:8" ht="18" customHeight="1" x14ac:dyDescent="0.2">
      <c r="B257" s="13"/>
      <c r="C257" s="13"/>
      <c r="D257" s="13"/>
      <c r="F257" s="13"/>
      <c r="G257" s="13"/>
      <c r="H257" s="13"/>
    </row>
    <row r="258" spans="2:8" ht="18" customHeight="1" x14ac:dyDescent="0.2">
      <c r="B258" s="13"/>
      <c r="C258" s="13"/>
      <c r="D258" s="13"/>
      <c r="F258" s="13"/>
      <c r="G258" s="13"/>
      <c r="H258" s="13"/>
    </row>
    <row r="259" spans="2:8" ht="18" customHeight="1" x14ac:dyDescent="0.2">
      <c r="B259" s="13"/>
      <c r="C259" s="13"/>
      <c r="D259" s="13"/>
      <c r="F259" s="13"/>
      <c r="G259" s="13"/>
      <c r="H259" s="13"/>
    </row>
    <row r="260" spans="2:8" ht="18" customHeight="1" x14ac:dyDescent="0.2">
      <c r="B260" s="13"/>
      <c r="C260" s="13"/>
      <c r="D260" s="13"/>
      <c r="F260" s="13"/>
      <c r="G260" s="13"/>
      <c r="H260" s="13"/>
    </row>
    <row r="261" spans="2:8" ht="18" customHeight="1" x14ac:dyDescent="0.2">
      <c r="B261" s="13"/>
      <c r="C261" s="13"/>
      <c r="D261" s="13"/>
      <c r="F261" s="13"/>
      <c r="G261" s="13"/>
      <c r="H261" s="13"/>
    </row>
    <row r="262" spans="2:8" ht="18" customHeight="1" x14ac:dyDescent="0.2">
      <c r="B262" s="13"/>
      <c r="C262" s="13"/>
      <c r="D262" s="13"/>
      <c r="F262" s="13"/>
      <c r="G262" s="13"/>
      <c r="H262" s="13"/>
    </row>
    <row r="263" spans="2:8" ht="18" customHeight="1" x14ac:dyDescent="0.2">
      <c r="B263" s="13"/>
      <c r="C263" s="13"/>
      <c r="D263" s="13"/>
      <c r="F263" s="13"/>
      <c r="G263" s="13"/>
      <c r="H263" s="13"/>
    </row>
    <row r="264" spans="2:8" ht="18" customHeight="1" x14ac:dyDescent="0.2">
      <c r="B264" s="13"/>
      <c r="C264" s="13"/>
      <c r="D264" s="13"/>
      <c r="F264" s="13"/>
      <c r="G264" s="13"/>
      <c r="H264" s="13"/>
    </row>
    <row r="265" spans="2:8" ht="18" customHeight="1" x14ac:dyDescent="0.2">
      <c r="B265" s="13"/>
      <c r="C265" s="13"/>
      <c r="D265" s="13"/>
      <c r="F265" s="13"/>
      <c r="G265" s="13"/>
      <c r="H265" s="13"/>
    </row>
    <row r="266" spans="2:8" ht="18" customHeight="1" x14ac:dyDescent="0.2">
      <c r="B266" s="13"/>
      <c r="C266" s="13"/>
      <c r="D266" s="13"/>
      <c r="F266" s="13"/>
      <c r="G266" s="13"/>
      <c r="H266" s="13"/>
    </row>
    <row r="267" spans="2:8" ht="18" customHeight="1" x14ac:dyDescent="0.2">
      <c r="B267" s="13"/>
      <c r="C267" s="13"/>
      <c r="D267" s="13"/>
      <c r="F267" s="13"/>
      <c r="G267" s="13"/>
      <c r="H267" s="13"/>
    </row>
    <row r="268" spans="2:8" ht="18" customHeight="1" x14ac:dyDescent="0.2">
      <c r="B268" s="13"/>
      <c r="C268" s="13"/>
      <c r="D268" s="13"/>
      <c r="F268" s="13"/>
      <c r="G268" s="13"/>
      <c r="H268" s="13"/>
    </row>
    <row r="269" spans="2:8" ht="18" customHeight="1" x14ac:dyDescent="0.2">
      <c r="B269" s="13"/>
      <c r="C269" s="13"/>
      <c r="D269" s="13"/>
      <c r="F269" s="13"/>
      <c r="G269" s="13"/>
      <c r="H269" s="13"/>
    </row>
    <row r="270" spans="2:8" ht="18" customHeight="1" x14ac:dyDescent="0.2">
      <c r="B270" s="13"/>
      <c r="C270" s="13"/>
      <c r="D270" s="13"/>
      <c r="F270" s="13"/>
      <c r="G270" s="13"/>
      <c r="H270" s="13"/>
    </row>
    <row r="271" spans="2:8" ht="18" customHeight="1" x14ac:dyDescent="0.2">
      <c r="B271" s="13"/>
      <c r="C271" s="13"/>
      <c r="D271" s="13"/>
      <c r="F271" s="13"/>
      <c r="G271" s="13"/>
      <c r="H271" s="13"/>
    </row>
    <row r="272" spans="2:8" ht="18" customHeight="1" x14ac:dyDescent="0.2">
      <c r="B272" s="13"/>
      <c r="C272" s="13"/>
      <c r="D272" s="13"/>
      <c r="F272" s="13"/>
      <c r="G272" s="13"/>
      <c r="H272" s="13"/>
    </row>
    <row r="273" spans="2:8" ht="18" customHeight="1" x14ac:dyDescent="0.2">
      <c r="B273" s="13"/>
      <c r="C273" s="13"/>
      <c r="D273" s="13"/>
      <c r="F273" s="13"/>
      <c r="G273" s="13"/>
      <c r="H273" s="13"/>
    </row>
    <row r="274" spans="2:8" ht="18" customHeight="1" x14ac:dyDescent="0.2">
      <c r="B274" s="13"/>
      <c r="C274" s="13"/>
      <c r="D274" s="13"/>
      <c r="F274" s="13"/>
      <c r="G274" s="13"/>
      <c r="H274" s="13"/>
    </row>
    <row r="275" spans="2:8" ht="18" customHeight="1" x14ac:dyDescent="0.2">
      <c r="B275" s="13"/>
      <c r="C275" s="13"/>
      <c r="D275" s="13"/>
      <c r="F275" s="13"/>
      <c r="G275" s="13"/>
      <c r="H275" s="13"/>
    </row>
    <row r="276" spans="2:8" ht="18" customHeight="1" x14ac:dyDescent="0.2">
      <c r="B276" s="13"/>
      <c r="C276" s="13"/>
      <c r="D276" s="13"/>
      <c r="F276" s="13"/>
      <c r="G276" s="13"/>
      <c r="H276" s="13"/>
    </row>
    <row r="277" spans="2:8" ht="18" customHeight="1" x14ac:dyDescent="0.2">
      <c r="B277" s="13"/>
      <c r="C277" s="13"/>
      <c r="D277" s="13"/>
      <c r="F277" s="13"/>
      <c r="G277" s="13"/>
      <c r="H277" s="13"/>
    </row>
    <row r="278" spans="2:8" ht="18" customHeight="1" x14ac:dyDescent="0.2">
      <c r="B278" s="13"/>
      <c r="C278" s="13"/>
      <c r="D278" s="13"/>
      <c r="F278" s="13"/>
      <c r="G278" s="13"/>
      <c r="H278" s="13"/>
    </row>
    <row r="279" spans="2:8" ht="18" customHeight="1" x14ac:dyDescent="0.2">
      <c r="B279" s="13"/>
      <c r="C279" s="13"/>
      <c r="D279" s="13"/>
      <c r="F279" s="13"/>
      <c r="G279" s="13"/>
      <c r="H279" s="13"/>
    </row>
    <row r="280" spans="2:8" ht="18" customHeight="1" x14ac:dyDescent="0.2">
      <c r="B280" s="13"/>
      <c r="C280" s="13"/>
      <c r="D280" s="13"/>
      <c r="F280" s="13"/>
      <c r="G280" s="13"/>
      <c r="H280" s="13"/>
    </row>
    <row r="281" spans="2:8" ht="18" customHeight="1" x14ac:dyDescent="0.2">
      <c r="B281" s="13"/>
      <c r="C281" s="13"/>
      <c r="D281" s="13"/>
      <c r="F281" s="13"/>
      <c r="G281" s="13"/>
      <c r="H281" s="13"/>
    </row>
    <row r="282" spans="2:8" ht="18" customHeight="1" x14ac:dyDescent="0.2">
      <c r="B282" s="13"/>
      <c r="C282" s="13"/>
      <c r="D282" s="13"/>
      <c r="F282" s="13"/>
      <c r="G282" s="13"/>
      <c r="H282" s="13"/>
    </row>
    <row r="283" spans="2:8" ht="18" customHeight="1" x14ac:dyDescent="0.2">
      <c r="B283" s="13"/>
      <c r="C283" s="13"/>
      <c r="D283" s="13"/>
      <c r="F283" s="13"/>
      <c r="G283" s="13"/>
      <c r="H283" s="13"/>
    </row>
    <row r="284" spans="2:8" ht="18" customHeight="1" x14ac:dyDescent="0.2">
      <c r="B284" s="13"/>
      <c r="C284" s="13"/>
      <c r="D284" s="13"/>
      <c r="F284" s="13"/>
      <c r="G284" s="13"/>
      <c r="H284" s="13"/>
    </row>
    <row r="285" spans="2:8" ht="18" customHeight="1" x14ac:dyDescent="0.2">
      <c r="B285" s="13"/>
      <c r="C285" s="13"/>
      <c r="D285" s="13"/>
      <c r="F285" s="13"/>
      <c r="G285" s="13"/>
      <c r="H285" s="13"/>
    </row>
    <row r="286" spans="2:8" ht="18" customHeight="1" x14ac:dyDescent="0.2">
      <c r="B286" s="13"/>
      <c r="C286" s="13"/>
      <c r="D286" s="13"/>
      <c r="F286" s="13"/>
      <c r="G286" s="13"/>
      <c r="H286" s="13"/>
    </row>
    <row r="287" spans="2:8" ht="18" customHeight="1" x14ac:dyDescent="0.2">
      <c r="B287" s="13"/>
      <c r="C287" s="13"/>
      <c r="D287" s="13"/>
      <c r="F287" s="13"/>
      <c r="G287" s="13"/>
      <c r="H287" s="13"/>
    </row>
    <row r="288" spans="2:8" ht="18" customHeight="1" x14ac:dyDescent="0.2">
      <c r="B288" s="13"/>
      <c r="C288" s="13"/>
      <c r="D288" s="13"/>
      <c r="F288" s="13"/>
      <c r="G288" s="13"/>
      <c r="H288" s="13"/>
    </row>
    <row r="289" spans="2:8" ht="18" customHeight="1" x14ac:dyDescent="0.2">
      <c r="B289" s="13"/>
      <c r="C289" s="13"/>
      <c r="D289" s="13"/>
      <c r="F289" s="13"/>
      <c r="G289" s="13"/>
      <c r="H289" s="13"/>
    </row>
    <row r="290" spans="2:8" ht="18" customHeight="1" x14ac:dyDescent="0.2">
      <c r="B290" s="13"/>
      <c r="C290" s="13"/>
      <c r="D290" s="13"/>
      <c r="F290" s="13"/>
      <c r="G290" s="13"/>
      <c r="H290" s="13"/>
    </row>
    <row r="291" spans="2:8" ht="18" customHeight="1" x14ac:dyDescent="0.2">
      <c r="B291" s="13"/>
      <c r="C291" s="13"/>
      <c r="D291" s="13"/>
      <c r="F291" s="13"/>
      <c r="G291" s="13"/>
      <c r="H291" s="13"/>
    </row>
    <row r="292" spans="2:8" ht="18" customHeight="1" x14ac:dyDescent="0.2">
      <c r="B292" s="13"/>
      <c r="C292" s="13"/>
      <c r="D292" s="13"/>
      <c r="F292" s="13"/>
      <c r="G292" s="13"/>
      <c r="H292" s="13"/>
    </row>
    <row r="293" spans="2:8" ht="18" customHeight="1" x14ac:dyDescent="0.2">
      <c r="B293" s="13"/>
      <c r="C293" s="13"/>
      <c r="D293" s="13"/>
      <c r="F293" s="13"/>
      <c r="G293" s="13"/>
      <c r="H293" s="13"/>
    </row>
    <row r="294" spans="2:8" ht="18" customHeight="1" x14ac:dyDescent="0.2">
      <c r="B294" s="13"/>
      <c r="C294" s="13"/>
      <c r="D294" s="13"/>
      <c r="F294" s="13"/>
      <c r="G294" s="13"/>
      <c r="H294" s="13"/>
    </row>
    <row r="295" spans="2:8" ht="18" customHeight="1" x14ac:dyDescent="0.2">
      <c r="B295" s="13"/>
      <c r="C295" s="13"/>
      <c r="D295" s="13"/>
      <c r="F295" s="13"/>
      <c r="G295" s="13"/>
      <c r="H295" s="13"/>
    </row>
    <row r="296" spans="2:8" ht="18" customHeight="1" x14ac:dyDescent="0.2">
      <c r="B296" s="13"/>
      <c r="C296" s="13"/>
      <c r="D296" s="13"/>
      <c r="F296" s="13"/>
      <c r="G296" s="13"/>
      <c r="H296" s="13"/>
    </row>
    <row r="297" spans="2:8" ht="18" customHeight="1" x14ac:dyDescent="0.2">
      <c r="B297" s="13"/>
      <c r="C297" s="13"/>
      <c r="D297" s="13"/>
      <c r="F297" s="13"/>
      <c r="G297" s="13"/>
      <c r="H297" s="13"/>
    </row>
    <row r="298" spans="2:8" ht="18" customHeight="1" x14ac:dyDescent="0.2">
      <c r="B298" s="13"/>
      <c r="C298" s="13"/>
      <c r="D298" s="13"/>
      <c r="F298" s="13"/>
      <c r="G298" s="13"/>
      <c r="H298" s="13"/>
    </row>
    <row r="299" spans="2:8" ht="18" customHeight="1" x14ac:dyDescent="0.2">
      <c r="B299" s="13"/>
      <c r="C299" s="13"/>
      <c r="D299" s="13"/>
      <c r="F299" s="13"/>
      <c r="G299" s="13"/>
      <c r="H299" s="13"/>
    </row>
    <row r="300" spans="2:8" ht="18" customHeight="1" x14ac:dyDescent="0.2">
      <c r="B300" s="13"/>
      <c r="C300" s="13"/>
      <c r="D300" s="13"/>
      <c r="F300" s="13"/>
      <c r="G300" s="13"/>
      <c r="H300" s="13"/>
    </row>
    <row r="301" spans="2:8" ht="18" customHeight="1" x14ac:dyDescent="0.2">
      <c r="B301" s="13"/>
      <c r="C301" s="13"/>
      <c r="D301" s="13"/>
      <c r="F301" s="13"/>
      <c r="G301" s="13"/>
      <c r="H301" s="13"/>
    </row>
    <row r="302" spans="2:8" ht="18" customHeight="1" x14ac:dyDescent="0.2">
      <c r="B302" s="13"/>
      <c r="C302" s="13"/>
      <c r="D302" s="13"/>
      <c r="F302" s="13"/>
      <c r="G302" s="13"/>
      <c r="H302" s="13"/>
    </row>
    <row r="303" spans="2:8" ht="18" customHeight="1" x14ac:dyDescent="0.2">
      <c r="B303" s="13"/>
      <c r="C303" s="13"/>
      <c r="D303" s="13"/>
      <c r="F303" s="13"/>
      <c r="G303" s="13"/>
      <c r="H303" s="13"/>
    </row>
    <row r="304" spans="2:8" ht="18" customHeight="1" x14ac:dyDescent="0.2">
      <c r="B304" s="13"/>
      <c r="C304" s="13"/>
      <c r="D304" s="13"/>
      <c r="F304" s="13"/>
      <c r="G304" s="13"/>
      <c r="H304" s="13"/>
    </row>
    <row r="305" spans="2:8" ht="18" customHeight="1" x14ac:dyDescent="0.2">
      <c r="B305" s="13"/>
      <c r="C305" s="13"/>
      <c r="D305" s="13"/>
      <c r="F305" s="13"/>
      <c r="G305" s="13"/>
      <c r="H305" s="13"/>
    </row>
    <row r="306" spans="2:8" ht="18" customHeight="1" x14ac:dyDescent="0.2">
      <c r="B306" s="13"/>
      <c r="C306" s="13"/>
      <c r="D306" s="13"/>
      <c r="F306" s="13"/>
      <c r="G306" s="13"/>
      <c r="H306" s="13"/>
    </row>
    <row r="307" spans="2:8" ht="18" customHeight="1" x14ac:dyDescent="0.2">
      <c r="B307" s="13"/>
      <c r="C307" s="13"/>
      <c r="D307" s="13"/>
      <c r="F307" s="13"/>
      <c r="G307" s="13"/>
      <c r="H307" s="13"/>
    </row>
    <row r="308" spans="2:8" ht="18" customHeight="1" x14ac:dyDescent="0.2">
      <c r="B308" s="13"/>
      <c r="C308" s="13"/>
      <c r="D308" s="13"/>
      <c r="F308" s="13"/>
      <c r="G308" s="13"/>
      <c r="H308" s="13"/>
    </row>
    <row r="309" spans="2:8" ht="18" customHeight="1" x14ac:dyDescent="0.2">
      <c r="B309" s="13"/>
      <c r="C309" s="13"/>
      <c r="D309" s="13"/>
      <c r="F309" s="13"/>
      <c r="G309" s="13"/>
      <c r="H309" s="13"/>
    </row>
    <row r="310" spans="2:8" ht="18" customHeight="1" x14ac:dyDescent="0.2">
      <c r="B310" s="13"/>
      <c r="C310" s="13"/>
      <c r="D310" s="13"/>
      <c r="F310" s="13"/>
      <c r="G310" s="13"/>
      <c r="H310" s="13"/>
    </row>
    <row r="311" spans="2:8" ht="18" customHeight="1" x14ac:dyDescent="0.2">
      <c r="B311" s="13"/>
      <c r="C311" s="13"/>
      <c r="D311" s="13"/>
      <c r="F311" s="13"/>
      <c r="G311" s="13"/>
      <c r="H311" s="13"/>
    </row>
    <row r="312" spans="2:8" ht="18" customHeight="1" x14ac:dyDescent="0.2">
      <c r="B312" s="13"/>
      <c r="C312" s="13"/>
      <c r="D312" s="13"/>
      <c r="F312" s="13"/>
      <c r="G312" s="13"/>
      <c r="H312" s="13"/>
    </row>
    <row r="313" spans="2:8" ht="18" customHeight="1" x14ac:dyDescent="0.2">
      <c r="B313" s="13"/>
      <c r="C313" s="13"/>
      <c r="D313" s="13"/>
      <c r="F313" s="13"/>
      <c r="G313" s="13"/>
      <c r="H313" s="13"/>
    </row>
    <row r="314" spans="2:8" ht="18" customHeight="1" x14ac:dyDescent="0.2">
      <c r="B314" s="13"/>
      <c r="C314" s="13"/>
      <c r="D314" s="13"/>
      <c r="F314" s="13"/>
      <c r="G314" s="13"/>
      <c r="H314" s="13"/>
    </row>
    <row r="315" spans="2:8" ht="18" customHeight="1" x14ac:dyDescent="0.2">
      <c r="B315" s="13"/>
      <c r="C315" s="13"/>
      <c r="D315" s="13"/>
      <c r="F315" s="13"/>
      <c r="G315" s="13"/>
      <c r="H315" s="13"/>
    </row>
    <row r="316" spans="2:8" ht="18" customHeight="1" x14ac:dyDescent="0.2">
      <c r="B316" s="13"/>
      <c r="C316" s="13"/>
      <c r="D316" s="13"/>
      <c r="F316" s="13"/>
      <c r="G316" s="13"/>
      <c r="H316" s="13"/>
    </row>
    <row r="317" spans="2:8" ht="18" customHeight="1" x14ac:dyDescent="0.2">
      <c r="B317" s="13"/>
      <c r="C317" s="13"/>
      <c r="D317" s="13"/>
      <c r="F317" s="13"/>
      <c r="G317" s="13"/>
      <c r="H317" s="13"/>
    </row>
    <row r="318" spans="2:8" ht="18" customHeight="1" x14ac:dyDescent="0.2">
      <c r="B318" s="13"/>
      <c r="C318" s="13"/>
      <c r="D318" s="13"/>
      <c r="F318" s="13"/>
      <c r="G318" s="13"/>
      <c r="H318" s="13"/>
    </row>
    <row r="319" spans="2:8" ht="18" customHeight="1" x14ac:dyDescent="0.2">
      <c r="B319" s="13"/>
      <c r="C319" s="13"/>
      <c r="D319" s="13"/>
      <c r="F319" s="13"/>
      <c r="G319" s="13"/>
      <c r="H319" s="13"/>
    </row>
    <row r="320" spans="2:8" ht="18" customHeight="1" x14ac:dyDescent="0.2">
      <c r="B320" s="13"/>
      <c r="C320" s="13"/>
      <c r="D320" s="13"/>
      <c r="F320" s="13"/>
      <c r="G320" s="13"/>
      <c r="H320" s="13"/>
    </row>
    <row r="321" spans="2:8" ht="18" customHeight="1" x14ac:dyDescent="0.2">
      <c r="B321" s="13"/>
      <c r="C321" s="13"/>
      <c r="D321" s="13"/>
      <c r="F321" s="13"/>
      <c r="G321" s="13"/>
      <c r="H321" s="13"/>
    </row>
    <row r="322" spans="2:8" ht="18" customHeight="1" x14ac:dyDescent="0.2">
      <c r="B322" s="13"/>
      <c r="C322" s="13"/>
      <c r="D322" s="13"/>
      <c r="F322" s="13"/>
      <c r="G322" s="13"/>
      <c r="H322" s="13"/>
    </row>
    <row r="323" spans="2:8" ht="18" customHeight="1" x14ac:dyDescent="0.2">
      <c r="B323" s="13"/>
      <c r="C323" s="13"/>
      <c r="D323" s="13"/>
      <c r="F323" s="13"/>
      <c r="G323" s="13"/>
      <c r="H323" s="13"/>
    </row>
    <row r="324" spans="2:8" ht="18" customHeight="1" x14ac:dyDescent="0.2">
      <c r="B324" s="13"/>
      <c r="C324" s="13"/>
      <c r="D324" s="13"/>
      <c r="F324" s="13"/>
      <c r="G324" s="13"/>
      <c r="H324" s="13"/>
    </row>
    <row r="325" spans="2:8" ht="18" customHeight="1" x14ac:dyDescent="0.2">
      <c r="B325" s="13"/>
      <c r="C325" s="13"/>
      <c r="D325" s="13"/>
      <c r="F325" s="13"/>
      <c r="G325" s="13"/>
      <c r="H325" s="13"/>
    </row>
    <row r="326" spans="2:8" ht="18" customHeight="1" x14ac:dyDescent="0.2">
      <c r="B326" s="13"/>
      <c r="C326" s="13"/>
      <c r="D326" s="13"/>
      <c r="F326" s="13"/>
      <c r="G326" s="13"/>
      <c r="H326" s="13"/>
    </row>
    <row r="327" spans="2:8" ht="18" customHeight="1" x14ac:dyDescent="0.2">
      <c r="B327" s="13"/>
      <c r="C327" s="13"/>
      <c r="D327" s="13"/>
      <c r="F327" s="13"/>
      <c r="G327" s="13"/>
      <c r="H327" s="13"/>
    </row>
    <row r="328" spans="2:8" ht="18" customHeight="1" x14ac:dyDescent="0.2">
      <c r="B328" s="13"/>
      <c r="C328" s="13"/>
      <c r="D328" s="13"/>
      <c r="F328" s="13"/>
      <c r="G328" s="13"/>
      <c r="H328" s="13"/>
    </row>
    <row r="329" spans="2:8" ht="18" customHeight="1" x14ac:dyDescent="0.2">
      <c r="B329" s="13"/>
      <c r="C329" s="13"/>
      <c r="D329" s="13"/>
      <c r="F329" s="13"/>
      <c r="G329" s="13"/>
      <c r="H329" s="13"/>
    </row>
    <row r="330" spans="2:8" ht="18" customHeight="1" x14ac:dyDescent="0.2">
      <c r="B330" s="13"/>
      <c r="C330" s="13"/>
      <c r="D330" s="13"/>
      <c r="F330" s="13"/>
      <c r="G330" s="13"/>
      <c r="H330" s="13"/>
    </row>
    <row r="331" spans="2:8" ht="18" customHeight="1" x14ac:dyDescent="0.2">
      <c r="B331" s="13"/>
      <c r="C331" s="13"/>
      <c r="D331" s="13"/>
      <c r="F331" s="13"/>
      <c r="G331" s="13"/>
      <c r="H331" s="13"/>
    </row>
    <row r="332" spans="2:8" ht="18" customHeight="1" x14ac:dyDescent="0.2">
      <c r="B332" s="13"/>
      <c r="C332" s="13"/>
      <c r="D332" s="13"/>
      <c r="F332" s="13"/>
      <c r="G332" s="13"/>
      <c r="H332" s="13"/>
    </row>
    <row r="333" spans="2:8" ht="18" customHeight="1" x14ac:dyDescent="0.2">
      <c r="B333" s="13"/>
      <c r="C333" s="13"/>
      <c r="D333" s="13"/>
      <c r="F333" s="13"/>
      <c r="G333" s="13"/>
      <c r="H333" s="13"/>
    </row>
    <row r="334" spans="2:8" ht="18" customHeight="1" x14ac:dyDescent="0.2">
      <c r="B334" s="13"/>
      <c r="C334" s="13"/>
      <c r="D334" s="13"/>
      <c r="F334" s="13"/>
      <c r="G334" s="13"/>
      <c r="H334" s="13"/>
    </row>
    <row r="335" spans="2:8" ht="18" customHeight="1" x14ac:dyDescent="0.2">
      <c r="B335" s="13"/>
      <c r="C335" s="13"/>
      <c r="D335" s="13"/>
      <c r="F335" s="13"/>
      <c r="G335" s="13"/>
      <c r="H335" s="13"/>
    </row>
    <row r="336" spans="2:8" ht="18" customHeight="1" x14ac:dyDescent="0.2">
      <c r="B336" s="13"/>
      <c r="C336" s="13"/>
      <c r="D336" s="13"/>
      <c r="F336" s="13"/>
      <c r="G336" s="13"/>
      <c r="H336" s="13"/>
    </row>
    <row r="337" spans="2:8" ht="18" customHeight="1" x14ac:dyDescent="0.2">
      <c r="B337" s="13"/>
      <c r="C337" s="13"/>
      <c r="D337" s="13"/>
      <c r="F337" s="13"/>
      <c r="G337" s="13"/>
      <c r="H337" s="13"/>
    </row>
    <row r="338" spans="2:8" ht="18" customHeight="1" x14ac:dyDescent="0.2">
      <c r="B338" s="13"/>
      <c r="C338" s="13"/>
      <c r="D338" s="13"/>
      <c r="F338" s="13"/>
      <c r="G338" s="13"/>
      <c r="H338" s="13"/>
    </row>
    <row r="339" spans="2:8" ht="18" customHeight="1" x14ac:dyDescent="0.2">
      <c r="B339" s="13"/>
      <c r="C339" s="13"/>
      <c r="D339" s="13"/>
      <c r="F339" s="13"/>
      <c r="G339" s="13"/>
      <c r="H339" s="13"/>
    </row>
    <row r="340" spans="2:8" ht="18" customHeight="1" x14ac:dyDescent="0.2">
      <c r="B340" s="13"/>
      <c r="C340" s="13"/>
      <c r="D340" s="13"/>
      <c r="F340" s="13"/>
      <c r="G340" s="13"/>
      <c r="H340" s="13"/>
    </row>
    <row r="341" spans="2:8" ht="18" customHeight="1" x14ac:dyDescent="0.2">
      <c r="B341" s="13"/>
      <c r="C341" s="13"/>
      <c r="D341" s="13"/>
      <c r="F341" s="13"/>
      <c r="G341" s="13"/>
      <c r="H341" s="13"/>
    </row>
    <row r="342" spans="2:8" ht="18" customHeight="1" x14ac:dyDescent="0.2">
      <c r="B342" s="13"/>
      <c r="C342" s="13"/>
      <c r="D342" s="13"/>
      <c r="F342" s="13"/>
      <c r="G342" s="13"/>
      <c r="H342" s="13"/>
    </row>
    <row r="343" spans="2:8" ht="18" customHeight="1" x14ac:dyDescent="0.2">
      <c r="B343" s="13"/>
      <c r="C343" s="13"/>
      <c r="D343" s="13"/>
      <c r="F343" s="13"/>
      <c r="G343" s="13"/>
      <c r="H343" s="13"/>
    </row>
    <row r="344" spans="2:8" ht="18" customHeight="1" x14ac:dyDescent="0.2">
      <c r="B344" s="13"/>
      <c r="C344" s="13"/>
      <c r="D344" s="13"/>
      <c r="F344" s="13"/>
      <c r="G344" s="13"/>
      <c r="H344" s="13"/>
    </row>
    <row r="345" spans="2:8" ht="18" customHeight="1" x14ac:dyDescent="0.2">
      <c r="B345" s="13"/>
      <c r="C345" s="13"/>
      <c r="D345" s="13"/>
      <c r="F345" s="13"/>
      <c r="G345" s="13"/>
      <c r="H345" s="13"/>
    </row>
    <row r="346" spans="2:8" ht="18" customHeight="1" x14ac:dyDescent="0.2">
      <c r="B346" s="13"/>
      <c r="C346" s="13"/>
      <c r="D346" s="13"/>
      <c r="F346" s="13"/>
      <c r="G346" s="13"/>
      <c r="H346" s="13"/>
    </row>
    <row r="347" spans="2:8" ht="18" customHeight="1" x14ac:dyDescent="0.2">
      <c r="B347" s="13"/>
      <c r="C347" s="13"/>
      <c r="D347" s="13"/>
      <c r="F347" s="13"/>
      <c r="G347" s="13"/>
      <c r="H347" s="13"/>
    </row>
    <row r="348" spans="2:8" ht="18" customHeight="1" x14ac:dyDescent="0.2">
      <c r="B348" s="13"/>
      <c r="C348" s="13"/>
      <c r="D348" s="13"/>
      <c r="F348" s="13"/>
      <c r="G348" s="13"/>
      <c r="H348" s="13"/>
    </row>
    <row r="349" spans="2:8" ht="18" customHeight="1" x14ac:dyDescent="0.2">
      <c r="B349" s="13"/>
      <c r="C349" s="13"/>
      <c r="D349" s="13"/>
      <c r="F349" s="13"/>
      <c r="G349" s="13"/>
      <c r="H349" s="13"/>
    </row>
    <row r="350" spans="2:8" ht="18" customHeight="1" x14ac:dyDescent="0.2">
      <c r="B350" s="13"/>
      <c r="C350" s="13"/>
      <c r="D350" s="13"/>
      <c r="F350" s="13"/>
      <c r="G350" s="13"/>
      <c r="H350" s="13"/>
    </row>
    <row r="351" spans="2:8" ht="18" customHeight="1" x14ac:dyDescent="0.2">
      <c r="B351" s="13"/>
      <c r="C351" s="13"/>
      <c r="D351" s="13"/>
      <c r="F351" s="13"/>
      <c r="G351" s="13"/>
      <c r="H351" s="13"/>
    </row>
    <row r="352" spans="2:8" ht="18" customHeight="1" x14ac:dyDescent="0.2">
      <c r="B352" s="13"/>
      <c r="C352" s="13"/>
      <c r="D352" s="13"/>
      <c r="F352" s="13"/>
      <c r="G352" s="13"/>
      <c r="H352" s="13"/>
    </row>
    <row r="353" spans="2:8" ht="18" customHeight="1" x14ac:dyDescent="0.2">
      <c r="B353" s="13"/>
      <c r="C353" s="13"/>
      <c r="D353" s="13"/>
      <c r="F353" s="13"/>
      <c r="G353" s="13"/>
      <c r="H353" s="13"/>
    </row>
    <row r="354" spans="2:8" ht="18" customHeight="1" x14ac:dyDescent="0.2">
      <c r="B354" s="13"/>
      <c r="C354" s="13"/>
      <c r="D354" s="13"/>
      <c r="F354" s="13"/>
      <c r="G354" s="13"/>
      <c r="H354" s="13"/>
    </row>
    <row r="355" spans="2:8" ht="18" customHeight="1" x14ac:dyDescent="0.2">
      <c r="B355" s="13"/>
      <c r="C355" s="13"/>
      <c r="D355" s="13"/>
      <c r="F355" s="13"/>
      <c r="G355" s="13"/>
      <c r="H355" s="13"/>
    </row>
    <row r="356" spans="2:8" ht="18" customHeight="1" x14ac:dyDescent="0.2">
      <c r="B356" s="13"/>
      <c r="C356" s="13"/>
      <c r="D356" s="13"/>
      <c r="F356" s="13"/>
      <c r="G356" s="13"/>
      <c r="H356" s="13"/>
    </row>
    <row r="357" spans="2:8" ht="18" customHeight="1" x14ac:dyDescent="0.2">
      <c r="B357" s="13"/>
      <c r="C357" s="13"/>
      <c r="D357" s="13"/>
      <c r="F357" s="13"/>
      <c r="G357" s="13"/>
      <c r="H357" s="13"/>
    </row>
    <row r="358" spans="2:8" ht="18" customHeight="1" x14ac:dyDescent="0.2">
      <c r="B358" s="13"/>
      <c r="C358" s="13"/>
      <c r="D358" s="13"/>
      <c r="F358" s="13"/>
      <c r="G358" s="13"/>
      <c r="H358" s="13"/>
    </row>
    <row r="359" spans="2:8" ht="18" customHeight="1" x14ac:dyDescent="0.2">
      <c r="B359" s="13"/>
      <c r="C359" s="13"/>
      <c r="D359" s="13"/>
      <c r="F359" s="13"/>
      <c r="G359" s="13"/>
      <c r="H359" s="13"/>
    </row>
    <row r="360" spans="2:8" ht="18" customHeight="1" x14ac:dyDescent="0.2">
      <c r="B360" s="13"/>
      <c r="C360" s="13"/>
      <c r="D360" s="13"/>
      <c r="F360" s="13"/>
      <c r="G360" s="13"/>
      <c r="H360" s="13"/>
    </row>
    <row r="361" spans="2:8" ht="18" customHeight="1" x14ac:dyDescent="0.2">
      <c r="B361" s="13"/>
      <c r="C361" s="13"/>
      <c r="D361" s="13"/>
      <c r="F361" s="13"/>
      <c r="G361" s="13"/>
      <c r="H361" s="13"/>
    </row>
    <row r="362" spans="2:8" ht="18" customHeight="1" x14ac:dyDescent="0.2">
      <c r="B362" s="13"/>
      <c r="C362" s="13"/>
      <c r="D362" s="13"/>
      <c r="F362" s="13"/>
      <c r="G362" s="13"/>
      <c r="H362" s="13"/>
    </row>
    <row r="363" spans="2:8" ht="18" customHeight="1" x14ac:dyDescent="0.2">
      <c r="B363" s="13"/>
      <c r="C363" s="13"/>
      <c r="D363" s="13"/>
      <c r="F363" s="13"/>
      <c r="G363" s="13"/>
      <c r="H363" s="13"/>
    </row>
    <row r="364" spans="2:8" ht="18" customHeight="1" x14ac:dyDescent="0.2">
      <c r="B364" s="13"/>
      <c r="C364" s="13"/>
      <c r="D364" s="13"/>
      <c r="F364" s="13"/>
      <c r="G364" s="13"/>
      <c r="H364" s="13"/>
    </row>
    <row r="365" spans="2:8" ht="18" customHeight="1" x14ac:dyDescent="0.2">
      <c r="B365" s="13"/>
      <c r="C365" s="13"/>
      <c r="D365" s="13"/>
      <c r="F365" s="13"/>
      <c r="G365" s="13"/>
      <c r="H365" s="13"/>
    </row>
    <row r="366" spans="2:8" ht="18" customHeight="1" x14ac:dyDescent="0.2">
      <c r="B366" s="13"/>
      <c r="C366" s="13"/>
      <c r="D366" s="13"/>
      <c r="F366" s="13"/>
      <c r="G366" s="13"/>
      <c r="H366" s="13"/>
    </row>
    <row r="367" spans="2:8" ht="18" customHeight="1" x14ac:dyDescent="0.2">
      <c r="B367" s="13"/>
      <c r="C367" s="13"/>
      <c r="D367" s="13"/>
      <c r="F367" s="13"/>
      <c r="G367" s="13"/>
      <c r="H367" s="13"/>
    </row>
    <row r="368" spans="2:8" ht="18" customHeight="1" x14ac:dyDescent="0.2">
      <c r="B368" s="13"/>
      <c r="C368" s="13"/>
      <c r="D368" s="13"/>
      <c r="F368" s="13"/>
      <c r="G368" s="13"/>
      <c r="H368" s="13"/>
    </row>
    <row r="369" spans="2:8" ht="18" customHeight="1" x14ac:dyDescent="0.2">
      <c r="B369" s="13"/>
      <c r="C369" s="13"/>
      <c r="D369" s="13"/>
      <c r="F369" s="13"/>
      <c r="G369" s="13"/>
      <c r="H369" s="13"/>
    </row>
    <row r="370" spans="2:8" ht="18" customHeight="1" x14ac:dyDescent="0.2">
      <c r="B370" s="13"/>
      <c r="C370" s="13"/>
      <c r="D370" s="13"/>
      <c r="F370" s="13"/>
      <c r="G370" s="13"/>
      <c r="H370" s="13"/>
    </row>
    <row r="371" spans="2:8" ht="18" customHeight="1" x14ac:dyDescent="0.2">
      <c r="B371" s="13"/>
      <c r="C371" s="13"/>
      <c r="D371" s="13"/>
      <c r="F371" s="13"/>
      <c r="G371" s="13"/>
      <c r="H371" s="13"/>
    </row>
    <row r="372" spans="2:8" ht="18" customHeight="1" x14ac:dyDescent="0.2">
      <c r="B372" s="13"/>
      <c r="C372" s="13"/>
      <c r="D372" s="13"/>
      <c r="F372" s="13"/>
      <c r="G372" s="13"/>
      <c r="H372" s="13"/>
    </row>
    <row r="373" spans="2:8" ht="18" customHeight="1" x14ac:dyDescent="0.2">
      <c r="B373" s="13"/>
      <c r="C373" s="13"/>
      <c r="D373" s="13"/>
      <c r="F373" s="13"/>
      <c r="G373" s="13"/>
      <c r="H373" s="13"/>
    </row>
    <row r="374" spans="2:8" ht="18" customHeight="1" x14ac:dyDescent="0.2">
      <c r="B374" s="13"/>
      <c r="C374" s="13"/>
      <c r="D374" s="13"/>
      <c r="F374" s="13"/>
      <c r="G374" s="13"/>
      <c r="H374" s="13"/>
    </row>
    <row r="375" spans="2:8" ht="18" customHeight="1" x14ac:dyDescent="0.2">
      <c r="B375" s="13"/>
      <c r="C375" s="13"/>
      <c r="D375" s="13"/>
      <c r="F375" s="13"/>
      <c r="G375" s="13"/>
      <c r="H375" s="13"/>
    </row>
    <row r="376" spans="2:8" ht="18" customHeight="1" x14ac:dyDescent="0.2">
      <c r="B376" s="13"/>
      <c r="C376" s="13"/>
      <c r="D376" s="13"/>
      <c r="F376" s="13"/>
      <c r="G376" s="13"/>
      <c r="H376" s="13"/>
    </row>
    <row r="377" spans="2:8" ht="18" customHeight="1" x14ac:dyDescent="0.2">
      <c r="B377" s="13"/>
      <c r="C377" s="13"/>
      <c r="D377" s="13"/>
      <c r="F377" s="13"/>
      <c r="G377" s="13"/>
      <c r="H377" s="13"/>
    </row>
    <row r="378" spans="2:8" ht="18" customHeight="1" x14ac:dyDescent="0.2">
      <c r="B378" s="13"/>
      <c r="C378" s="13"/>
      <c r="D378" s="13"/>
      <c r="F378" s="13"/>
      <c r="G378" s="13"/>
      <c r="H378" s="13"/>
    </row>
    <row r="379" spans="2:8" ht="18" customHeight="1" x14ac:dyDescent="0.2">
      <c r="B379" s="13"/>
      <c r="C379" s="13"/>
      <c r="D379" s="13"/>
      <c r="F379" s="13"/>
      <c r="G379" s="13"/>
      <c r="H379" s="13"/>
    </row>
    <row r="380" spans="2:8" ht="18" customHeight="1" x14ac:dyDescent="0.2">
      <c r="B380" s="13"/>
      <c r="C380" s="13"/>
      <c r="D380" s="13"/>
      <c r="F380" s="13"/>
      <c r="G380" s="13"/>
      <c r="H380" s="13"/>
    </row>
    <row r="381" spans="2:8" ht="18" customHeight="1" x14ac:dyDescent="0.2">
      <c r="B381" s="13"/>
      <c r="C381" s="13"/>
      <c r="D381" s="13"/>
      <c r="F381" s="13"/>
      <c r="G381" s="13"/>
      <c r="H381" s="13"/>
    </row>
    <row r="382" spans="2:8" ht="18" customHeight="1" x14ac:dyDescent="0.2">
      <c r="B382" s="13"/>
      <c r="C382" s="13"/>
      <c r="D382" s="13"/>
      <c r="F382" s="13"/>
      <c r="G382" s="13"/>
      <c r="H382" s="13"/>
    </row>
    <row r="383" spans="2:8" ht="18" customHeight="1" x14ac:dyDescent="0.2">
      <c r="B383" s="13"/>
      <c r="C383" s="13"/>
      <c r="D383" s="13"/>
      <c r="F383" s="13"/>
      <c r="G383" s="13"/>
      <c r="H383" s="13"/>
    </row>
    <row r="384" spans="2:8" ht="18" customHeight="1" x14ac:dyDescent="0.2">
      <c r="B384" s="13"/>
      <c r="C384" s="13"/>
      <c r="D384" s="13"/>
      <c r="F384" s="13"/>
      <c r="G384" s="13"/>
      <c r="H384" s="13"/>
    </row>
    <row r="385" spans="2:8" ht="18" customHeight="1" x14ac:dyDescent="0.2">
      <c r="B385" s="13"/>
      <c r="C385" s="13"/>
      <c r="D385" s="13"/>
      <c r="F385" s="13"/>
      <c r="G385" s="13"/>
      <c r="H385" s="13"/>
    </row>
    <row r="386" spans="2:8" ht="18" customHeight="1" x14ac:dyDescent="0.2">
      <c r="B386" s="13"/>
      <c r="C386" s="13"/>
      <c r="D386" s="13"/>
      <c r="F386" s="13"/>
      <c r="G386" s="13"/>
      <c r="H386" s="13"/>
    </row>
    <row r="387" spans="2:8" ht="18" customHeight="1" x14ac:dyDescent="0.2">
      <c r="B387" s="13"/>
      <c r="C387" s="13"/>
      <c r="D387" s="13"/>
      <c r="F387" s="13"/>
      <c r="G387" s="13"/>
      <c r="H387" s="13"/>
    </row>
    <row r="388" spans="2:8" ht="18" customHeight="1" x14ac:dyDescent="0.2">
      <c r="B388" s="13"/>
      <c r="C388" s="13"/>
      <c r="D388" s="13"/>
      <c r="F388" s="13"/>
      <c r="G388" s="13"/>
      <c r="H388" s="13"/>
    </row>
    <row r="389" spans="2:8" ht="18" customHeight="1" x14ac:dyDescent="0.2">
      <c r="B389" s="13"/>
      <c r="C389" s="13"/>
      <c r="D389" s="13"/>
      <c r="F389" s="13"/>
      <c r="G389" s="13"/>
      <c r="H389" s="13"/>
    </row>
    <row r="390" spans="2:8" ht="18" customHeight="1" x14ac:dyDescent="0.2">
      <c r="B390" s="13"/>
      <c r="C390" s="13"/>
      <c r="D390" s="13"/>
      <c r="F390" s="13"/>
      <c r="G390" s="13"/>
      <c r="H390" s="13"/>
    </row>
    <row r="391" spans="2:8" ht="18" customHeight="1" x14ac:dyDescent="0.2">
      <c r="B391" s="13"/>
      <c r="C391" s="13"/>
      <c r="D391" s="13"/>
      <c r="F391" s="13"/>
      <c r="G391" s="13"/>
      <c r="H391" s="13"/>
    </row>
    <row r="392" spans="2:8" ht="18" customHeight="1" x14ac:dyDescent="0.2">
      <c r="B392" s="13"/>
      <c r="C392" s="13"/>
      <c r="D392" s="13"/>
      <c r="F392" s="13"/>
      <c r="G392" s="13"/>
      <c r="H392" s="13"/>
    </row>
    <row r="393" spans="2:8" ht="18" customHeight="1" x14ac:dyDescent="0.2">
      <c r="B393" s="13"/>
      <c r="C393" s="13"/>
      <c r="D393" s="13"/>
      <c r="F393" s="13"/>
      <c r="G393" s="13"/>
      <c r="H393" s="13"/>
    </row>
    <row r="394" spans="2:8" ht="18" customHeight="1" x14ac:dyDescent="0.2">
      <c r="B394" s="13"/>
      <c r="C394" s="13"/>
      <c r="D394" s="13"/>
      <c r="F394" s="13"/>
      <c r="G394" s="13"/>
      <c r="H394" s="13"/>
    </row>
    <row r="395" spans="2:8" ht="18" customHeight="1" x14ac:dyDescent="0.2">
      <c r="B395" s="13"/>
      <c r="C395" s="13"/>
      <c r="D395" s="13"/>
      <c r="F395" s="13"/>
      <c r="G395" s="13"/>
      <c r="H395" s="13"/>
    </row>
    <row r="396" spans="2:8" ht="18" customHeight="1" x14ac:dyDescent="0.2">
      <c r="B396" s="13"/>
      <c r="C396" s="13"/>
      <c r="D396" s="13"/>
      <c r="F396" s="13"/>
      <c r="G396" s="13"/>
      <c r="H396" s="13"/>
    </row>
    <row r="397" spans="2:8" ht="18" customHeight="1" x14ac:dyDescent="0.2">
      <c r="B397" s="13"/>
      <c r="C397" s="13"/>
      <c r="D397" s="13"/>
      <c r="F397" s="13"/>
      <c r="G397" s="13"/>
      <c r="H397" s="13"/>
    </row>
    <row r="398" spans="2:8" ht="18" customHeight="1" x14ac:dyDescent="0.2">
      <c r="B398" s="13"/>
      <c r="C398" s="13"/>
      <c r="D398" s="13"/>
      <c r="F398" s="13"/>
      <c r="G398" s="13"/>
      <c r="H398" s="13"/>
    </row>
    <row r="399" spans="2:8" ht="18" customHeight="1" x14ac:dyDescent="0.2">
      <c r="B399" s="13"/>
      <c r="C399" s="13"/>
      <c r="D399" s="13"/>
      <c r="F399" s="13"/>
      <c r="G399" s="13"/>
      <c r="H399" s="13"/>
    </row>
    <row r="400" spans="2:8" ht="18" customHeight="1" x14ac:dyDescent="0.2">
      <c r="B400" s="13"/>
      <c r="C400" s="13"/>
      <c r="D400" s="13"/>
      <c r="F400" s="13"/>
      <c r="G400" s="13"/>
      <c r="H400" s="13"/>
    </row>
    <row r="401" spans="2:8" ht="18" customHeight="1" x14ac:dyDescent="0.2">
      <c r="B401" s="13"/>
      <c r="C401" s="13"/>
      <c r="D401" s="13"/>
      <c r="F401" s="13"/>
      <c r="G401" s="13"/>
      <c r="H401" s="13"/>
    </row>
    <row r="402" spans="2:8" ht="18" customHeight="1" x14ac:dyDescent="0.2">
      <c r="B402" s="13"/>
      <c r="C402" s="13"/>
      <c r="D402" s="13"/>
      <c r="F402" s="13"/>
      <c r="G402" s="13"/>
      <c r="H402" s="13"/>
    </row>
    <row r="403" spans="2:8" ht="18" customHeight="1" x14ac:dyDescent="0.2">
      <c r="B403" s="13"/>
      <c r="C403" s="13"/>
      <c r="D403" s="13"/>
      <c r="F403" s="13"/>
      <c r="G403" s="13"/>
      <c r="H403" s="13"/>
    </row>
    <row r="404" spans="2:8" ht="18" customHeight="1" x14ac:dyDescent="0.2">
      <c r="B404" s="13"/>
      <c r="C404" s="13"/>
      <c r="D404" s="13"/>
      <c r="F404" s="13"/>
      <c r="G404" s="13"/>
      <c r="H404" s="13"/>
    </row>
    <row r="405" spans="2:8" ht="18" customHeight="1" x14ac:dyDescent="0.2">
      <c r="B405" s="13"/>
      <c r="C405" s="13"/>
      <c r="D405" s="13"/>
      <c r="F405" s="13"/>
      <c r="G405" s="13"/>
      <c r="H405" s="13"/>
    </row>
    <row r="406" spans="2:8" ht="18" customHeight="1" x14ac:dyDescent="0.2">
      <c r="B406" s="13"/>
      <c r="C406" s="13"/>
      <c r="D406" s="13"/>
      <c r="F406" s="13"/>
      <c r="G406" s="13"/>
      <c r="H406" s="13"/>
    </row>
    <row r="407" spans="2:8" ht="18" customHeight="1" x14ac:dyDescent="0.2">
      <c r="B407" s="13"/>
      <c r="C407" s="13"/>
      <c r="D407" s="13"/>
      <c r="F407" s="13"/>
      <c r="G407" s="13"/>
      <c r="H407" s="13"/>
    </row>
    <row r="408" spans="2:8" ht="18" customHeight="1" x14ac:dyDescent="0.2">
      <c r="B408" s="13"/>
      <c r="C408" s="13"/>
      <c r="D408" s="13"/>
      <c r="F408" s="13"/>
      <c r="G408" s="13"/>
      <c r="H408" s="13"/>
    </row>
    <row r="409" spans="2:8" ht="18" customHeight="1" x14ac:dyDescent="0.2">
      <c r="B409" s="13"/>
      <c r="C409" s="13"/>
      <c r="D409" s="13"/>
      <c r="F409" s="13"/>
      <c r="G409" s="13"/>
      <c r="H409" s="13"/>
    </row>
    <row r="410" spans="2:8" ht="18" customHeight="1" x14ac:dyDescent="0.2">
      <c r="B410" s="13"/>
      <c r="C410" s="13"/>
      <c r="D410" s="13"/>
      <c r="F410" s="13"/>
      <c r="G410" s="13"/>
      <c r="H410" s="13"/>
    </row>
    <row r="411" spans="2:8" ht="18" customHeight="1" x14ac:dyDescent="0.2">
      <c r="B411" s="13"/>
      <c r="C411" s="13"/>
      <c r="D411" s="13"/>
      <c r="F411" s="13"/>
      <c r="G411" s="13"/>
      <c r="H411" s="13"/>
    </row>
    <row r="412" spans="2:8" ht="18" customHeight="1" x14ac:dyDescent="0.2">
      <c r="B412" s="13"/>
      <c r="C412" s="13"/>
      <c r="D412" s="13"/>
      <c r="F412" s="13"/>
      <c r="G412" s="13"/>
      <c r="H412" s="13"/>
    </row>
    <row r="413" spans="2:8" ht="18" customHeight="1" x14ac:dyDescent="0.2">
      <c r="B413" s="13"/>
      <c r="C413" s="13"/>
      <c r="D413" s="13"/>
      <c r="F413" s="13"/>
      <c r="G413" s="13"/>
      <c r="H413" s="13"/>
    </row>
    <row r="414" spans="2:8" ht="18" customHeight="1" x14ac:dyDescent="0.2">
      <c r="B414" s="13"/>
      <c r="C414" s="13"/>
      <c r="D414" s="13"/>
      <c r="F414" s="13"/>
      <c r="G414" s="13"/>
      <c r="H414" s="13"/>
    </row>
    <row r="415" spans="2:8" ht="18" customHeight="1" x14ac:dyDescent="0.2">
      <c r="B415" s="13"/>
      <c r="C415" s="13"/>
      <c r="D415" s="13"/>
      <c r="F415" s="13"/>
      <c r="G415" s="13"/>
      <c r="H415" s="13"/>
    </row>
    <row r="416" spans="2:8" ht="18" customHeight="1" x14ac:dyDescent="0.2">
      <c r="B416" s="13"/>
      <c r="C416" s="13"/>
      <c r="D416" s="13"/>
      <c r="F416" s="13"/>
      <c r="G416" s="13"/>
      <c r="H416" s="13"/>
    </row>
    <row r="417" spans="2:8" ht="18" customHeight="1" x14ac:dyDescent="0.2">
      <c r="B417" s="13"/>
      <c r="C417" s="13"/>
      <c r="D417" s="13"/>
      <c r="F417" s="13"/>
      <c r="G417" s="13"/>
      <c r="H417" s="13"/>
    </row>
    <row r="418" spans="2:8" ht="18" customHeight="1" x14ac:dyDescent="0.2">
      <c r="B418" s="13"/>
      <c r="C418" s="13"/>
      <c r="D418" s="13"/>
      <c r="F418" s="13"/>
      <c r="G418" s="13"/>
      <c r="H418" s="13"/>
    </row>
    <row r="419" spans="2:8" ht="18" customHeight="1" x14ac:dyDescent="0.2">
      <c r="B419" s="13"/>
      <c r="C419" s="13"/>
      <c r="D419" s="13"/>
      <c r="F419" s="13"/>
      <c r="G419" s="13"/>
      <c r="H419" s="13"/>
    </row>
    <row r="420" spans="2:8" ht="18" customHeight="1" x14ac:dyDescent="0.2">
      <c r="B420" s="13"/>
      <c r="C420" s="13"/>
      <c r="D420" s="13"/>
      <c r="F420" s="13"/>
      <c r="G420" s="13"/>
      <c r="H420" s="13"/>
    </row>
    <row r="421" spans="2:8" ht="18" customHeight="1" x14ac:dyDescent="0.2">
      <c r="B421" s="13"/>
      <c r="C421" s="13"/>
      <c r="D421" s="13"/>
      <c r="F421" s="13"/>
      <c r="G421" s="13"/>
      <c r="H421" s="13"/>
    </row>
    <row r="422" spans="2:8" ht="18" customHeight="1" x14ac:dyDescent="0.2">
      <c r="B422" s="13"/>
      <c r="C422" s="13"/>
      <c r="D422" s="13"/>
      <c r="F422" s="13"/>
      <c r="G422" s="13"/>
      <c r="H422" s="13"/>
    </row>
    <row r="423" spans="2:8" ht="18" customHeight="1" x14ac:dyDescent="0.2">
      <c r="B423" s="13"/>
      <c r="C423" s="13"/>
      <c r="D423" s="13"/>
      <c r="F423" s="13"/>
      <c r="G423" s="13"/>
      <c r="H423" s="13"/>
    </row>
    <row r="424" spans="2:8" ht="18" customHeight="1" x14ac:dyDescent="0.2">
      <c r="B424" s="13"/>
      <c r="C424" s="13"/>
      <c r="D424" s="13"/>
      <c r="F424" s="13"/>
      <c r="G424" s="13"/>
      <c r="H424" s="13"/>
    </row>
    <row r="425" spans="2:8" ht="18" customHeight="1" x14ac:dyDescent="0.2">
      <c r="B425" s="13"/>
      <c r="C425" s="13"/>
      <c r="D425" s="13"/>
      <c r="F425" s="13"/>
      <c r="G425" s="13"/>
      <c r="H425" s="13"/>
    </row>
    <row r="426" spans="2:8" ht="18" customHeight="1" x14ac:dyDescent="0.2">
      <c r="B426" s="13"/>
      <c r="C426" s="13"/>
      <c r="D426" s="13"/>
      <c r="F426" s="13"/>
      <c r="G426" s="13"/>
      <c r="H426" s="13"/>
    </row>
    <row r="427" spans="2:8" ht="18" customHeight="1" x14ac:dyDescent="0.2">
      <c r="B427" s="13"/>
      <c r="C427" s="13"/>
      <c r="D427" s="13"/>
      <c r="F427" s="13"/>
      <c r="G427" s="13"/>
      <c r="H427" s="13"/>
    </row>
    <row r="428" spans="2:8" ht="18" customHeight="1" x14ac:dyDescent="0.2">
      <c r="B428" s="13"/>
      <c r="C428" s="13"/>
      <c r="D428" s="13"/>
      <c r="F428" s="13"/>
      <c r="G428" s="13"/>
      <c r="H428" s="13"/>
    </row>
    <row r="429" spans="2:8" ht="18" customHeight="1" x14ac:dyDescent="0.2">
      <c r="B429" s="13"/>
      <c r="C429" s="13"/>
      <c r="D429" s="13"/>
      <c r="F429" s="13"/>
      <c r="G429" s="13"/>
      <c r="H429" s="13"/>
    </row>
    <row r="430" spans="2:8" ht="18" customHeight="1" x14ac:dyDescent="0.2">
      <c r="B430" s="13"/>
      <c r="C430" s="13"/>
      <c r="D430" s="13"/>
      <c r="F430" s="13"/>
      <c r="G430" s="13"/>
      <c r="H430" s="13"/>
    </row>
    <row r="431" spans="2:8" ht="18" customHeight="1" x14ac:dyDescent="0.2">
      <c r="B431" s="13"/>
      <c r="C431" s="13"/>
      <c r="D431" s="13"/>
      <c r="F431" s="13"/>
      <c r="G431" s="13"/>
      <c r="H431" s="13"/>
    </row>
    <row r="432" spans="2:8" ht="18" customHeight="1" x14ac:dyDescent="0.2">
      <c r="B432" s="13"/>
      <c r="C432" s="13"/>
      <c r="D432" s="13"/>
      <c r="F432" s="13"/>
      <c r="G432" s="13"/>
      <c r="H432" s="13"/>
    </row>
    <row r="433" spans="2:8" ht="18" customHeight="1" x14ac:dyDescent="0.2">
      <c r="B433" s="13"/>
      <c r="C433" s="13"/>
      <c r="D433" s="13"/>
      <c r="F433" s="13"/>
      <c r="G433" s="13"/>
      <c r="H433" s="13"/>
    </row>
    <row r="434" spans="2:8" ht="18" customHeight="1" x14ac:dyDescent="0.2">
      <c r="B434" s="13"/>
      <c r="C434" s="13"/>
      <c r="D434" s="13"/>
      <c r="F434" s="13"/>
      <c r="G434" s="13"/>
      <c r="H434" s="13"/>
    </row>
    <row r="435" spans="2:8" ht="18" customHeight="1" x14ac:dyDescent="0.2">
      <c r="B435" s="13"/>
      <c r="C435" s="13"/>
      <c r="D435" s="13"/>
      <c r="F435" s="13"/>
      <c r="G435" s="13"/>
      <c r="H435" s="13"/>
    </row>
    <row r="436" spans="2:8" ht="18" customHeight="1" x14ac:dyDescent="0.2">
      <c r="B436" s="13"/>
      <c r="C436" s="13"/>
      <c r="D436" s="13"/>
      <c r="F436" s="13"/>
      <c r="G436" s="13"/>
      <c r="H436" s="13"/>
    </row>
    <row r="437" spans="2:8" ht="18" customHeight="1" x14ac:dyDescent="0.2">
      <c r="B437" s="13"/>
      <c r="C437" s="13"/>
      <c r="D437" s="13"/>
      <c r="F437" s="13"/>
      <c r="G437" s="13"/>
      <c r="H437" s="13"/>
    </row>
    <row r="438" spans="2:8" ht="18" customHeight="1" x14ac:dyDescent="0.2">
      <c r="B438" s="13"/>
      <c r="C438" s="13"/>
      <c r="D438" s="13"/>
      <c r="F438" s="13"/>
      <c r="G438" s="13"/>
      <c r="H438" s="13"/>
    </row>
    <row r="439" spans="2:8" ht="18" customHeight="1" x14ac:dyDescent="0.2">
      <c r="B439" s="13"/>
      <c r="C439" s="13"/>
      <c r="D439" s="13"/>
      <c r="F439" s="13"/>
      <c r="G439" s="13"/>
      <c r="H439" s="13"/>
    </row>
    <row r="440" spans="2:8" ht="18" customHeight="1" x14ac:dyDescent="0.2">
      <c r="B440" s="13"/>
      <c r="C440" s="13"/>
      <c r="D440" s="13"/>
      <c r="F440" s="13"/>
      <c r="G440" s="13"/>
      <c r="H440" s="13"/>
    </row>
    <row r="441" spans="2:8" ht="18" customHeight="1" x14ac:dyDescent="0.2">
      <c r="B441" s="13"/>
      <c r="C441" s="13"/>
      <c r="D441" s="13"/>
      <c r="F441" s="13"/>
      <c r="G441" s="13"/>
      <c r="H441" s="13"/>
    </row>
    <row r="442" spans="2:8" ht="18" customHeight="1" x14ac:dyDescent="0.2">
      <c r="B442" s="13"/>
      <c r="C442" s="13"/>
      <c r="D442" s="13"/>
      <c r="F442" s="13"/>
      <c r="G442" s="13"/>
      <c r="H442" s="13"/>
    </row>
    <row r="443" spans="2:8" ht="18" customHeight="1" x14ac:dyDescent="0.2">
      <c r="B443" s="13"/>
      <c r="C443" s="13"/>
      <c r="D443" s="13"/>
      <c r="F443" s="13"/>
      <c r="G443" s="13"/>
      <c r="H443" s="13"/>
    </row>
    <row r="444" spans="2:8" ht="18" customHeight="1" x14ac:dyDescent="0.2">
      <c r="B444" s="13"/>
      <c r="C444" s="13"/>
      <c r="D444" s="13"/>
      <c r="F444" s="13"/>
      <c r="G444" s="13"/>
      <c r="H444" s="13"/>
    </row>
    <row r="445" spans="2:8" ht="18" customHeight="1" x14ac:dyDescent="0.2">
      <c r="B445" s="13"/>
      <c r="C445" s="13"/>
      <c r="D445" s="13"/>
      <c r="F445" s="13"/>
      <c r="G445" s="13"/>
      <c r="H445" s="13"/>
    </row>
    <row r="446" spans="2:8" ht="18" customHeight="1" x14ac:dyDescent="0.2">
      <c r="B446" s="13"/>
      <c r="C446" s="13"/>
      <c r="D446" s="13"/>
      <c r="F446" s="13"/>
      <c r="G446" s="13"/>
      <c r="H446" s="13"/>
    </row>
    <row r="447" spans="2:8" ht="18" customHeight="1" x14ac:dyDescent="0.2">
      <c r="B447" s="13"/>
      <c r="C447" s="13"/>
      <c r="D447" s="13"/>
      <c r="F447" s="13"/>
      <c r="G447" s="13"/>
      <c r="H447" s="13"/>
    </row>
    <row r="448" spans="2:8" ht="18" customHeight="1" x14ac:dyDescent="0.2">
      <c r="B448" s="13"/>
      <c r="C448" s="13"/>
      <c r="D448" s="13"/>
      <c r="F448" s="13"/>
      <c r="G448" s="13"/>
      <c r="H448" s="13"/>
    </row>
    <row r="449" spans="2:8" ht="18" customHeight="1" x14ac:dyDescent="0.2">
      <c r="B449" s="13"/>
      <c r="C449" s="13"/>
      <c r="D449" s="13"/>
      <c r="F449" s="13"/>
      <c r="G449" s="13"/>
      <c r="H449" s="13"/>
    </row>
    <row r="450" spans="2:8" ht="18" customHeight="1" x14ac:dyDescent="0.2">
      <c r="B450" s="13"/>
      <c r="C450" s="13"/>
      <c r="D450" s="13"/>
      <c r="F450" s="13"/>
      <c r="G450" s="13"/>
      <c r="H450" s="13"/>
    </row>
    <row r="451" spans="2:8" ht="18" customHeight="1" x14ac:dyDescent="0.2">
      <c r="B451" s="13"/>
      <c r="C451" s="13"/>
      <c r="D451" s="13"/>
      <c r="F451" s="13"/>
      <c r="G451" s="13"/>
      <c r="H451" s="13"/>
    </row>
    <row r="452" spans="2:8" ht="18" customHeight="1" x14ac:dyDescent="0.2">
      <c r="B452" s="13"/>
      <c r="C452" s="13"/>
      <c r="D452" s="13"/>
      <c r="F452" s="13"/>
      <c r="G452" s="13"/>
      <c r="H452" s="13"/>
    </row>
    <row r="453" spans="2:8" ht="18" customHeight="1" x14ac:dyDescent="0.2">
      <c r="B453" s="13"/>
      <c r="C453" s="13"/>
      <c r="D453" s="13"/>
      <c r="F453" s="13"/>
      <c r="G453" s="13"/>
      <c r="H453" s="13"/>
    </row>
    <row r="454" spans="2:8" ht="18" customHeight="1" x14ac:dyDescent="0.2">
      <c r="B454" s="13"/>
      <c r="C454" s="13"/>
      <c r="D454" s="13"/>
      <c r="F454" s="13"/>
      <c r="G454" s="13"/>
      <c r="H454" s="13"/>
    </row>
    <row r="455" spans="2:8" ht="18" customHeight="1" x14ac:dyDescent="0.2">
      <c r="B455" s="13"/>
      <c r="C455" s="13"/>
      <c r="D455" s="13"/>
      <c r="F455" s="13"/>
      <c r="G455" s="13"/>
      <c r="H455" s="13"/>
    </row>
    <row r="456" spans="2:8" ht="18" customHeight="1" x14ac:dyDescent="0.2">
      <c r="B456" s="13"/>
      <c r="C456" s="13"/>
      <c r="D456" s="13"/>
      <c r="F456" s="13"/>
      <c r="G456" s="13"/>
      <c r="H456" s="13"/>
    </row>
    <row r="457" spans="2:8" ht="18" customHeight="1" x14ac:dyDescent="0.2">
      <c r="B457" s="13"/>
      <c r="C457" s="13"/>
      <c r="D457" s="13"/>
      <c r="F457" s="13"/>
      <c r="G457" s="13"/>
      <c r="H457" s="13"/>
    </row>
    <row r="458" spans="2:8" ht="18" customHeight="1" x14ac:dyDescent="0.2">
      <c r="B458" s="13"/>
      <c r="C458" s="13"/>
      <c r="D458" s="13"/>
      <c r="F458" s="13"/>
      <c r="G458" s="13"/>
      <c r="H458" s="13"/>
    </row>
    <row r="459" spans="2:8" ht="18" customHeight="1" x14ac:dyDescent="0.2">
      <c r="B459" s="13"/>
      <c r="C459" s="13"/>
      <c r="D459" s="13"/>
      <c r="F459" s="13"/>
      <c r="G459" s="13"/>
      <c r="H459" s="13"/>
    </row>
    <row r="460" spans="2:8" ht="18" customHeight="1" x14ac:dyDescent="0.2">
      <c r="B460" s="13"/>
      <c r="C460" s="13"/>
      <c r="D460" s="13"/>
      <c r="F460" s="13"/>
      <c r="G460" s="13"/>
      <c r="H460" s="13"/>
    </row>
    <row r="461" spans="2:8" ht="18" customHeight="1" x14ac:dyDescent="0.2">
      <c r="B461" s="13"/>
      <c r="C461" s="13"/>
      <c r="D461" s="13"/>
      <c r="F461" s="13"/>
      <c r="G461" s="13"/>
      <c r="H461" s="13"/>
    </row>
    <row r="462" spans="2:8" ht="18" customHeight="1" x14ac:dyDescent="0.2">
      <c r="B462" s="13"/>
      <c r="C462" s="13"/>
      <c r="D462" s="13"/>
      <c r="F462" s="13"/>
      <c r="G462" s="13"/>
      <c r="H462" s="13"/>
    </row>
    <row r="463" spans="2:8" ht="18" customHeight="1" x14ac:dyDescent="0.2">
      <c r="B463" s="13"/>
      <c r="C463" s="13"/>
      <c r="D463" s="13"/>
      <c r="F463" s="13"/>
      <c r="G463" s="13"/>
      <c r="H463" s="13"/>
    </row>
    <row r="464" spans="2:8" ht="18" customHeight="1" x14ac:dyDescent="0.2">
      <c r="B464" s="13"/>
      <c r="C464" s="13"/>
      <c r="D464" s="13"/>
      <c r="F464" s="13"/>
      <c r="G464" s="13"/>
      <c r="H464" s="13"/>
    </row>
    <row r="465" spans="2:8" ht="18" customHeight="1" x14ac:dyDescent="0.2">
      <c r="B465" s="13"/>
      <c r="C465" s="13"/>
      <c r="D465" s="13"/>
      <c r="F465" s="13"/>
      <c r="G465" s="13"/>
      <c r="H465" s="13"/>
    </row>
    <row r="466" spans="2:8" ht="18" customHeight="1" x14ac:dyDescent="0.2">
      <c r="B466" s="13"/>
      <c r="C466" s="13"/>
      <c r="D466" s="13"/>
      <c r="F466" s="13"/>
      <c r="G466" s="13"/>
      <c r="H466" s="13"/>
    </row>
    <row r="467" spans="2:8" ht="18" customHeight="1" x14ac:dyDescent="0.2">
      <c r="B467" s="13"/>
      <c r="C467" s="13"/>
      <c r="D467" s="13"/>
      <c r="F467" s="13"/>
      <c r="G467" s="13"/>
      <c r="H467" s="13"/>
    </row>
    <row r="468" spans="2:8" ht="18" customHeight="1" x14ac:dyDescent="0.2">
      <c r="B468" s="13"/>
      <c r="C468" s="13"/>
      <c r="D468" s="13"/>
      <c r="F468" s="13"/>
      <c r="G468" s="13"/>
      <c r="H468" s="13"/>
    </row>
    <row r="469" spans="2:8" ht="18" customHeight="1" x14ac:dyDescent="0.2">
      <c r="B469" s="13"/>
      <c r="C469" s="13"/>
      <c r="D469" s="13"/>
      <c r="F469" s="13"/>
      <c r="G469" s="13"/>
      <c r="H469" s="13"/>
    </row>
    <row r="470" spans="2:8" ht="18" customHeight="1" x14ac:dyDescent="0.2">
      <c r="B470" s="13"/>
      <c r="C470" s="13"/>
      <c r="D470" s="13"/>
      <c r="F470" s="13"/>
      <c r="G470" s="13"/>
      <c r="H470" s="13"/>
    </row>
    <row r="471" spans="2:8" ht="18" customHeight="1" x14ac:dyDescent="0.2">
      <c r="B471" s="13"/>
      <c r="C471" s="13"/>
      <c r="D471" s="13"/>
      <c r="F471" s="13"/>
      <c r="G471" s="13"/>
      <c r="H471" s="13"/>
    </row>
    <row r="472" spans="2:8" ht="18" customHeight="1" x14ac:dyDescent="0.2">
      <c r="B472" s="13"/>
      <c r="C472" s="13"/>
      <c r="D472" s="13"/>
      <c r="F472" s="13"/>
      <c r="G472" s="13"/>
      <c r="H472" s="13"/>
    </row>
    <row r="473" spans="2:8" ht="18" customHeight="1" x14ac:dyDescent="0.2">
      <c r="B473" s="13"/>
      <c r="C473" s="13"/>
      <c r="D473" s="13"/>
      <c r="F473" s="13"/>
      <c r="G473" s="13"/>
      <c r="H473" s="13"/>
    </row>
    <row r="474" spans="2:8" ht="18" customHeight="1" x14ac:dyDescent="0.2">
      <c r="B474" s="13"/>
      <c r="C474" s="13"/>
      <c r="D474" s="13"/>
      <c r="F474" s="13"/>
      <c r="G474" s="13"/>
      <c r="H474" s="13"/>
    </row>
    <row r="475" spans="2:8" ht="18" customHeight="1" x14ac:dyDescent="0.2">
      <c r="B475" s="13"/>
      <c r="C475" s="13"/>
      <c r="D475" s="13"/>
      <c r="F475" s="13"/>
      <c r="G475" s="13"/>
      <c r="H475" s="13"/>
    </row>
    <row r="476" spans="2:8" ht="18" customHeight="1" x14ac:dyDescent="0.2">
      <c r="B476" s="13"/>
      <c r="C476" s="13"/>
      <c r="D476" s="13"/>
      <c r="F476" s="13"/>
      <c r="G476" s="13"/>
      <c r="H476" s="13"/>
    </row>
    <row r="477" spans="2:8" ht="18" customHeight="1" x14ac:dyDescent="0.2">
      <c r="B477" s="13"/>
      <c r="C477" s="13"/>
      <c r="D477" s="13"/>
      <c r="F477" s="13"/>
      <c r="G477" s="13"/>
      <c r="H477" s="13"/>
    </row>
    <row r="478" spans="2:8" ht="18" customHeight="1" x14ac:dyDescent="0.2">
      <c r="B478" s="13"/>
      <c r="C478" s="13"/>
      <c r="D478" s="13"/>
      <c r="F478" s="13"/>
      <c r="G478" s="13"/>
      <c r="H478" s="13"/>
    </row>
    <row r="479" spans="2:8" ht="18" customHeight="1" x14ac:dyDescent="0.2">
      <c r="B479" s="13"/>
      <c r="C479" s="13"/>
      <c r="D479" s="13"/>
      <c r="F479" s="13"/>
      <c r="G479" s="13"/>
      <c r="H479" s="13"/>
    </row>
    <row r="480" spans="2:8" ht="18" customHeight="1" x14ac:dyDescent="0.2">
      <c r="B480" s="13"/>
      <c r="C480" s="13"/>
      <c r="D480" s="13"/>
      <c r="F480" s="13"/>
      <c r="G480" s="13"/>
      <c r="H480" s="13"/>
    </row>
  </sheetData>
  <autoFilter ref="A4:J32"/>
  <mergeCells count="1">
    <mergeCell ref="G1:I1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scale="75" orientation="landscape" r:id="rId1"/>
  <headerFooter alignWithMargins="0">
    <oddHeader>&amp;R&amp;8&amp;D - &amp;T</oddHeader>
    <oddFooter>&amp;CDEPARTAMENTO DE BOTÂNICA
&amp;"Arial,Negrito"&amp;12IB/USP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8"/>
  <dimension ref="A1:J403"/>
  <sheetViews>
    <sheetView showGridLines="0" zoomScale="70" workbookViewId="0">
      <pane ySplit="4" topLeftCell="A17" activePane="bottomLeft" state="frozen"/>
      <selection activeCell="H66" sqref="H66"/>
      <selection pane="bottomLeft" activeCell="A30" sqref="A30"/>
    </sheetView>
  </sheetViews>
  <sheetFormatPr defaultRowHeight="12.75" x14ac:dyDescent="0.2"/>
  <cols>
    <col min="1" max="1" width="29.42578125" style="13" customWidth="1"/>
    <col min="2" max="2" width="15.85546875" style="11" customWidth="1"/>
    <col min="3" max="3" width="20.140625" style="11" bestFit="1" customWidth="1"/>
    <col min="4" max="4" width="35" style="14" customWidth="1"/>
    <col min="5" max="5" width="11.42578125" style="13" customWidth="1"/>
    <col min="6" max="6" width="14.42578125" style="20" customWidth="1"/>
    <col min="7" max="7" width="15.42578125" style="20" customWidth="1"/>
    <col min="8" max="8" width="14" style="11" customWidth="1"/>
    <col min="9" max="9" width="10.5703125" style="13" customWidth="1"/>
    <col min="10" max="10" width="13.5703125" style="13" customWidth="1"/>
    <col min="11" max="11" width="13" style="13" customWidth="1"/>
    <col min="12" max="16384" width="9.140625" style="13"/>
  </cols>
  <sheetData>
    <row r="1" spans="1:10" s="18" customFormat="1" ht="30" customHeight="1" x14ac:dyDescent="0.2">
      <c r="A1" s="17" t="s">
        <v>172</v>
      </c>
      <c r="B1" s="16"/>
      <c r="C1" s="16"/>
      <c r="D1" s="21"/>
      <c r="F1" s="76" t="s">
        <v>115</v>
      </c>
      <c r="G1" s="123" t="s">
        <v>116</v>
      </c>
      <c r="H1" s="123"/>
      <c r="I1" s="123"/>
    </row>
    <row r="2" spans="1:10" s="18" customFormat="1" ht="30" customHeight="1" x14ac:dyDescent="0.2">
      <c r="A2" s="17"/>
      <c r="B2" s="16"/>
      <c r="C2" s="16"/>
      <c r="D2" s="21"/>
      <c r="F2" s="76"/>
      <c r="G2" s="78" t="s">
        <v>117</v>
      </c>
      <c r="H2" s="77"/>
      <c r="I2" s="76"/>
    </row>
    <row r="3" spans="1:10" s="18" customFormat="1" ht="30" customHeight="1" x14ac:dyDescent="0.2">
      <c r="A3" s="15"/>
      <c r="B3" s="15"/>
      <c r="C3" s="15"/>
      <c r="D3" s="21"/>
      <c r="F3" s="19"/>
      <c r="G3" s="19"/>
      <c r="H3" s="12"/>
    </row>
    <row r="4" spans="1:10" ht="34.5" customHeight="1" x14ac:dyDescent="0.2">
      <c r="A4" s="4" t="s">
        <v>0</v>
      </c>
      <c r="B4" s="9" t="s">
        <v>14</v>
      </c>
      <c r="C4" s="10" t="s">
        <v>11</v>
      </c>
      <c r="D4" s="10" t="s">
        <v>10</v>
      </c>
      <c r="E4" s="9" t="s">
        <v>12</v>
      </c>
      <c r="F4" s="6" t="s">
        <v>11</v>
      </c>
      <c r="G4" s="6" t="s">
        <v>10</v>
      </c>
      <c r="H4" s="9" t="s">
        <v>13</v>
      </c>
      <c r="I4" s="7" t="s">
        <v>11</v>
      </c>
      <c r="J4" s="7" t="s">
        <v>10</v>
      </c>
    </row>
    <row r="5" spans="1:10" s="75" customFormat="1" ht="60" customHeight="1" x14ac:dyDescent="0.2">
      <c r="A5" s="79" t="s">
        <v>88</v>
      </c>
      <c r="B5" s="72">
        <v>1998</v>
      </c>
      <c r="C5" s="73" t="s">
        <v>113</v>
      </c>
      <c r="D5" s="74" t="s">
        <v>162</v>
      </c>
      <c r="E5" s="72">
        <v>1989</v>
      </c>
      <c r="F5" s="73" t="s">
        <v>113</v>
      </c>
      <c r="G5" s="74" t="s">
        <v>114</v>
      </c>
      <c r="H5" s="72"/>
      <c r="I5" s="73"/>
      <c r="J5" s="74"/>
    </row>
    <row r="6" spans="1:10" ht="25.5" x14ac:dyDescent="0.2">
      <c r="A6" s="1" t="s">
        <v>33</v>
      </c>
      <c r="B6" s="2">
        <v>2008</v>
      </c>
      <c r="C6" s="3" t="s">
        <v>103</v>
      </c>
      <c r="D6" s="5" t="s">
        <v>105</v>
      </c>
      <c r="E6" s="2"/>
      <c r="F6" s="3"/>
      <c r="G6" s="5"/>
      <c r="H6" s="2"/>
      <c r="I6" s="3"/>
      <c r="J6" s="5"/>
    </row>
    <row r="7" spans="1:10" s="70" customFormat="1" ht="49.5" customHeight="1" x14ac:dyDescent="0.2">
      <c r="A7" s="71" t="s">
        <v>34</v>
      </c>
      <c r="B7" s="72">
        <v>2006</v>
      </c>
      <c r="C7" s="68"/>
      <c r="D7" s="69"/>
      <c r="E7" s="2">
        <v>2015</v>
      </c>
      <c r="F7" s="3"/>
      <c r="G7" s="5" t="s">
        <v>114</v>
      </c>
      <c r="H7" s="67"/>
      <c r="I7" s="68"/>
      <c r="J7" s="69"/>
    </row>
    <row r="8" spans="1:10" s="75" customFormat="1" ht="60" customHeight="1" x14ac:dyDescent="0.2">
      <c r="A8" s="79" t="s">
        <v>36</v>
      </c>
      <c r="B8" s="72">
        <v>1993</v>
      </c>
      <c r="C8" s="73" t="s">
        <v>120</v>
      </c>
      <c r="D8" s="74" t="s">
        <v>121</v>
      </c>
      <c r="E8" s="72">
        <v>1997</v>
      </c>
      <c r="F8" s="73" t="s">
        <v>103</v>
      </c>
      <c r="G8" s="74" t="s">
        <v>114</v>
      </c>
      <c r="H8" s="72"/>
      <c r="I8" s="73"/>
      <c r="J8" s="74"/>
    </row>
    <row r="9" spans="1:10" s="75" customFormat="1" ht="60" customHeight="1" x14ac:dyDescent="0.2">
      <c r="A9" s="79" t="s">
        <v>37</v>
      </c>
      <c r="B9" s="72"/>
      <c r="C9" s="73"/>
      <c r="D9" s="74"/>
      <c r="E9" s="72">
        <v>2004</v>
      </c>
      <c r="F9" s="73" t="s">
        <v>103</v>
      </c>
      <c r="G9" s="74" t="s">
        <v>114</v>
      </c>
      <c r="H9" s="72"/>
      <c r="I9" s="73"/>
      <c r="J9" s="74"/>
    </row>
    <row r="10" spans="1:10" ht="37.5" customHeight="1" x14ac:dyDescent="0.2">
      <c r="A10" s="1" t="s">
        <v>38</v>
      </c>
      <c r="B10" s="2">
        <v>2004</v>
      </c>
      <c r="C10" s="3" t="s">
        <v>108</v>
      </c>
      <c r="D10" s="5" t="s">
        <v>105</v>
      </c>
      <c r="E10" s="2"/>
      <c r="F10" s="3"/>
      <c r="G10" s="5"/>
      <c r="H10" s="2"/>
      <c r="I10" s="3"/>
      <c r="J10" s="5"/>
    </row>
    <row r="11" spans="1:10" s="75" customFormat="1" ht="60" customHeight="1" x14ac:dyDescent="0.2">
      <c r="A11" s="79" t="s">
        <v>89</v>
      </c>
      <c r="B11" s="72">
        <v>1991</v>
      </c>
      <c r="D11" s="73" t="s">
        <v>163</v>
      </c>
      <c r="E11" s="72">
        <v>1988</v>
      </c>
      <c r="F11" s="73"/>
      <c r="G11" s="74" t="s">
        <v>114</v>
      </c>
      <c r="H11" s="72"/>
      <c r="I11" s="73"/>
      <c r="J11" s="74"/>
    </row>
    <row r="12" spans="1:10" ht="38.25" x14ac:dyDescent="0.2">
      <c r="A12" s="1" t="s">
        <v>30</v>
      </c>
      <c r="B12" s="2">
        <v>2015</v>
      </c>
      <c r="C12" s="3" t="s">
        <v>31</v>
      </c>
      <c r="D12" s="5" t="s">
        <v>32</v>
      </c>
      <c r="E12" s="72">
        <v>2016</v>
      </c>
      <c r="F12" s="73"/>
      <c r="G12" s="74" t="s">
        <v>114</v>
      </c>
      <c r="H12" s="72"/>
      <c r="I12" s="73"/>
      <c r="J12" s="74"/>
    </row>
    <row r="13" spans="1:10" s="75" customFormat="1" ht="60" customHeight="1" x14ac:dyDescent="0.2">
      <c r="A13" s="79" t="s">
        <v>40</v>
      </c>
      <c r="B13" s="72">
        <v>1998</v>
      </c>
      <c r="C13" s="73" t="s">
        <v>103</v>
      </c>
      <c r="D13" s="73" t="s">
        <v>128</v>
      </c>
      <c r="E13" s="72">
        <v>2004</v>
      </c>
      <c r="F13" s="73" t="s">
        <v>103</v>
      </c>
      <c r="G13" s="74" t="s">
        <v>105</v>
      </c>
      <c r="H13" s="72"/>
      <c r="I13" s="73"/>
      <c r="J13" s="74"/>
    </row>
    <row r="14" spans="1:10" s="75" customFormat="1" ht="60" customHeight="1" x14ac:dyDescent="0.2">
      <c r="A14" s="79" t="s">
        <v>41</v>
      </c>
      <c r="B14" s="72">
        <v>2014</v>
      </c>
      <c r="C14" s="73" t="s">
        <v>103</v>
      </c>
      <c r="D14" s="73" t="s">
        <v>129</v>
      </c>
      <c r="E14" s="72"/>
      <c r="F14" s="73"/>
      <c r="G14" s="74"/>
      <c r="H14" s="72"/>
      <c r="I14" s="73"/>
      <c r="J14" s="74"/>
    </row>
    <row r="15" spans="1:10" s="75" customFormat="1" ht="60" customHeight="1" x14ac:dyDescent="0.2">
      <c r="A15" s="82" t="s">
        <v>42</v>
      </c>
      <c r="B15" s="72">
        <v>1994</v>
      </c>
      <c r="C15" s="73" t="s">
        <v>113</v>
      </c>
      <c r="D15" s="73" t="s">
        <v>130</v>
      </c>
      <c r="E15" s="72">
        <v>1999</v>
      </c>
      <c r="F15" s="73" t="s">
        <v>113</v>
      </c>
      <c r="G15" s="74" t="s">
        <v>114</v>
      </c>
      <c r="H15" s="72"/>
      <c r="I15" s="73"/>
      <c r="J15" s="74"/>
    </row>
    <row r="16" spans="1:10" s="75" customFormat="1" ht="60" customHeight="1" x14ac:dyDescent="0.2">
      <c r="A16" s="71" t="s">
        <v>43</v>
      </c>
      <c r="B16" s="72">
        <v>2004</v>
      </c>
      <c r="C16" s="80" t="s">
        <v>122</v>
      </c>
      <c r="D16" s="73" t="s">
        <v>133</v>
      </c>
      <c r="E16" s="72"/>
      <c r="F16" s="73"/>
      <c r="G16" s="74"/>
      <c r="H16" s="72"/>
      <c r="I16" s="73"/>
      <c r="J16" s="74"/>
    </row>
    <row r="17" spans="1:10" s="75" customFormat="1" ht="60" customHeight="1" x14ac:dyDescent="0.2">
      <c r="A17" s="71" t="s">
        <v>44</v>
      </c>
      <c r="B17" s="72">
        <v>2010</v>
      </c>
      <c r="C17" s="73" t="s">
        <v>103</v>
      </c>
      <c r="D17" s="73" t="s">
        <v>114</v>
      </c>
      <c r="E17" s="72"/>
      <c r="F17" s="73"/>
      <c r="G17" s="74"/>
      <c r="H17" s="72"/>
      <c r="I17" s="73"/>
      <c r="J17" s="74"/>
    </row>
    <row r="18" spans="1:10" s="75" customFormat="1" ht="60" customHeight="1" x14ac:dyDescent="0.2">
      <c r="A18" s="71" t="s">
        <v>45</v>
      </c>
      <c r="B18" s="72">
        <v>2008</v>
      </c>
      <c r="C18" s="73" t="s">
        <v>136</v>
      </c>
      <c r="D18" s="73" t="s">
        <v>137</v>
      </c>
      <c r="E18" s="72"/>
      <c r="F18" s="73"/>
      <c r="G18" s="74"/>
      <c r="H18" s="72"/>
      <c r="I18" s="73"/>
      <c r="J18" s="74"/>
    </row>
    <row r="19" spans="1:10" s="75" customFormat="1" ht="60" customHeight="1" x14ac:dyDescent="0.2">
      <c r="A19" s="71" t="s">
        <v>46</v>
      </c>
      <c r="B19" s="72">
        <v>2001</v>
      </c>
      <c r="C19" s="73" t="s">
        <v>143</v>
      </c>
      <c r="D19" s="73" t="s">
        <v>144</v>
      </c>
      <c r="E19" s="72">
        <v>2010</v>
      </c>
      <c r="F19" s="73" t="s">
        <v>103</v>
      </c>
      <c r="G19" s="74" t="s">
        <v>114</v>
      </c>
      <c r="H19" s="72"/>
      <c r="I19" s="73"/>
      <c r="J19" s="74"/>
    </row>
    <row r="20" spans="1:10" s="75" customFormat="1" ht="60" customHeight="1" x14ac:dyDescent="0.2">
      <c r="A20" s="71" t="s">
        <v>47</v>
      </c>
      <c r="B20" s="72">
        <v>1998</v>
      </c>
      <c r="C20" s="73" t="s">
        <v>113</v>
      </c>
      <c r="D20" s="73" t="s">
        <v>146</v>
      </c>
      <c r="E20" s="72"/>
      <c r="F20" s="73"/>
      <c r="G20" s="74"/>
      <c r="H20" s="72"/>
      <c r="I20" s="73"/>
      <c r="J20" s="74"/>
    </row>
    <row r="21" spans="1:10" ht="52.5" customHeight="1" x14ac:dyDescent="0.2">
      <c r="A21" s="1" t="s">
        <v>48</v>
      </c>
      <c r="B21" s="2">
        <v>2004</v>
      </c>
      <c r="C21" s="3" t="s">
        <v>109</v>
      </c>
      <c r="D21" s="5" t="s">
        <v>105</v>
      </c>
      <c r="E21" s="84">
        <v>2015</v>
      </c>
      <c r="F21" s="3"/>
      <c r="G21" s="5" t="s">
        <v>114</v>
      </c>
      <c r="H21" s="2"/>
      <c r="I21" s="3"/>
      <c r="J21" s="5"/>
    </row>
    <row r="22" spans="1:10" ht="52.5" customHeight="1" x14ac:dyDescent="0.2">
      <c r="A22" s="71" t="s">
        <v>49</v>
      </c>
      <c r="B22" s="2"/>
      <c r="C22" s="3"/>
      <c r="D22" s="5"/>
      <c r="E22" s="84">
        <v>2005</v>
      </c>
      <c r="F22" s="3" t="s">
        <v>150</v>
      </c>
      <c r="G22" s="5" t="s">
        <v>114</v>
      </c>
      <c r="H22" s="2"/>
      <c r="I22" s="3"/>
      <c r="J22" s="5"/>
    </row>
    <row r="23" spans="1:10" ht="52.5" customHeight="1" x14ac:dyDescent="0.2">
      <c r="A23" s="71" t="s">
        <v>50</v>
      </c>
      <c r="B23" s="2"/>
      <c r="C23" s="3"/>
      <c r="D23" s="5"/>
      <c r="E23" s="85">
        <v>2002</v>
      </c>
      <c r="F23" s="73" t="s">
        <v>103</v>
      </c>
      <c r="G23" s="74" t="s">
        <v>114</v>
      </c>
      <c r="H23" s="2"/>
      <c r="I23" s="3"/>
      <c r="J23" s="5"/>
    </row>
    <row r="24" spans="1:10" s="75" customFormat="1" ht="52.5" customHeight="1" x14ac:dyDescent="0.2">
      <c r="A24" s="71" t="s">
        <v>91</v>
      </c>
      <c r="B24" s="72">
        <v>1979</v>
      </c>
      <c r="C24" s="73" t="s">
        <v>106</v>
      </c>
      <c r="D24" s="74" t="s">
        <v>155</v>
      </c>
      <c r="E24" s="85">
        <v>1984</v>
      </c>
      <c r="F24" s="73"/>
      <c r="G24" s="74" t="s">
        <v>114</v>
      </c>
      <c r="H24" s="72"/>
      <c r="I24" s="73"/>
      <c r="J24" s="74"/>
    </row>
    <row r="25" spans="1:10" ht="52.5" customHeight="1" x14ac:dyDescent="0.2">
      <c r="A25" s="71" t="s">
        <v>86</v>
      </c>
      <c r="B25" s="72">
        <v>1999</v>
      </c>
      <c r="C25" s="73" t="s">
        <v>113</v>
      </c>
      <c r="D25" s="74" t="s">
        <v>153</v>
      </c>
      <c r="E25" s="84">
        <v>2015</v>
      </c>
      <c r="F25" s="3"/>
      <c r="G25" s="5" t="s">
        <v>114</v>
      </c>
      <c r="H25" s="2"/>
      <c r="I25" s="3"/>
      <c r="J25" s="5"/>
    </row>
    <row r="26" spans="1:10" s="75" customFormat="1" ht="52.5" customHeight="1" x14ac:dyDescent="0.2">
      <c r="A26" s="71" t="s">
        <v>51</v>
      </c>
      <c r="B26" s="72">
        <v>2007</v>
      </c>
      <c r="C26" s="73" t="s">
        <v>156</v>
      </c>
      <c r="D26" s="73" t="s">
        <v>155</v>
      </c>
      <c r="E26" s="85">
        <v>2006</v>
      </c>
      <c r="F26" s="73"/>
      <c r="G26" s="74" t="s">
        <v>114</v>
      </c>
      <c r="H26" s="72"/>
      <c r="I26" s="73"/>
      <c r="J26" s="74"/>
    </row>
    <row r="27" spans="1:10" s="75" customFormat="1" ht="52.5" customHeight="1" x14ac:dyDescent="0.2">
      <c r="A27" s="71" t="s">
        <v>54</v>
      </c>
      <c r="B27" s="72">
        <v>2001</v>
      </c>
      <c r="C27" s="73" t="s">
        <v>106</v>
      </c>
      <c r="D27" s="73" t="s">
        <v>160</v>
      </c>
      <c r="E27" s="85">
        <v>2007</v>
      </c>
      <c r="F27" s="73" t="s">
        <v>106</v>
      </c>
      <c r="G27" s="74" t="s">
        <v>114</v>
      </c>
      <c r="H27" s="72"/>
      <c r="I27" s="73"/>
      <c r="J27" s="74"/>
    </row>
    <row r="28" spans="1:10" ht="18" customHeight="1" x14ac:dyDescent="0.2"/>
    <row r="29" spans="1:10" ht="18" customHeight="1" x14ac:dyDescent="0.2"/>
    <row r="30" spans="1:10" ht="18" customHeight="1" x14ac:dyDescent="0.2"/>
    <row r="31" spans="1:10" ht="18" customHeight="1" x14ac:dyDescent="0.2"/>
    <row r="32" spans="1:10" ht="18" customHeight="1" x14ac:dyDescent="0.2"/>
    <row r="33" ht="18" customHeight="1" x14ac:dyDescent="0.2"/>
    <row r="34" ht="18" customHeight="1" x14ac:dyDescent="0.2"/>
    <row r="35" ht="18" customHeight="1" x14ac:dyDescent="0.2"/>
    <row r="36" ht="18" customHeight="1" x14ac:dyDescent="0.2"/>
    <row r="37" ht="18" customHeight="1" x14ac:dyDescent="0.2"/>
    <row r="38" ht="18" customHeight="1" x14ac:dyDescent="0.2"/>
    <row r="39" ht="18" customHeight="1" x14ac:dyDescent="0.2"/>
    <row r="40" ht="18" customHeight="1" x14ac:dyDescent="0.2"/>
    <row r="41" ht="18" customHeight="1" x14ac:dyDescent="0.2"/>
    <row r="42" ht="18" customHeight="1" x14ac:dyDescent="0.2"/>
    <row r="43" ht="18" customHeight="1" x14ac:dyDescent="0.2"/>
    <row r="44" ht="18" customHeight="1" x14ac:dyDescent="0.2"/>
    <row r="45" ht="18" customHeight="1" x14ac:dyDescent="0.2"/>
    <row r="46" ht="18" customHeight="1" x14ac:dyDescent="0.2"/>
    <row r="47" ht="18" customHeight="1" x14ac:dyDescent="0.2"/>
    <row r="48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  <row r="75" ht="18" customHeight="1" x14ac:dyDescent="0.2"/>
    <row r="76" ht="18" customHeight="1" x14ac:dyDescent="0.2"/>
    <row r="77" ht="18" customHeight="1" x14ac:dyDescent="0.2"/>
    <row r="78" ht="18" customHeight="1" x14ac:dyDescent="0.2"/>
    <row r="79" ht="18" customHeight="1" x14ac:dyDescent="0.2"/>
    <row r="80" ht="18" customHeight="1" x14ac:dyDescent="0.2"/>
    <row r="81" ht="18" customHeight="1" x14ac:dyDescent="0.2"/>
    <row r="82" ht="18" customHeight="1" x14ac:dyDescent="0.2"/>
    <row r="83" ht="18" customHeight="1" x14ac:dyDescent="0.2"/>
    <row r="84" ht="18" customHeight="1" x14ac:dyDescent="0.2"/>
    <row r="85" ht="18" customHeight="1" x14ac:dyDescent="0.2"/>
    <row r="86" ht="18" customHeight="1" x14ac:dyDescent="0.2"/>
    <row r="87" ht="18" customHeight="1" x14ac:dyDescent="0.2"/>
    <row r="88" ht="18" customHeight="1" x14ac:dyDescent="0.2"/>
    <row r="89" ht="18" customHeight="1" x14ac:dyDescent="0.2"/>
    <row r="90" ht="18" customHeight="1" x14ac:dyDescent="0.2"/>
    <row r="91" ht="18" customHeight="1" x14ac:dyDescent="0.2"/>
    <row r="92" ht="18" customHeight="1" x14ac:dyDescent="0.2"/>
    <row r="93" ht="18" customHeight="1" x14ac:dyDescent="0.2"/>
    <row r="94" ht="18" customHeight="1" x14ac:dyDescent="0.2"/>
    <row r="95" ht="18" customHeight="1" x14ac:dyDescent="0.2"/>
    <row r="96" ht="18" customHeight="1" x14ac:dyDescent="0.2"/>
    <row r="97" ht="18" customHeight="1" x14ac:dyDescent="0.2"/>
    <row r="98" ht="18" customHeight="1" x14ac:dyDescent="0.2"/>
    <row r="99" ht="18" customHeight="1" x14ac:dyDescent="0.2"/>
    <row r="100" ht="18" customHeight="1" x14ac:dyDescent="0.2"/>
    <row r="101" ht="18" customHeight="1" x14ac:dyDescent="0.2"/>
    <row r="102" ht="18" customHeight="1" x14ac:dyDescent="0.2"/>
    <row r="103" ht="18" customHeight="1" x14ac:dyDescent="0.2"/>
    <row r="104" ht="18" customHeight="1" x14ac:dyDescent="0.2"/>
    <row r="105" ht="18" customHeight="1" x14ac:dyDescent="0.2"/>
    <row r="106" ht="18" customHeight="1" x14ac:dyDescent="0.2"/>
    <row r="107" ht="18" customHeight="1" x14ac:dyDescent="0.2"/>
    <row r="108" ht="18" customHeight="1" x14ac:dyDescent="0.2"/>
    <row r="109" ht="18" customHeight="1" x14ac:dyDescent="0.2"/>
    <row r="110" ht="18" customHeight="1" x14ac:dyDescent="0.2"/>
    <row r="111" ht="18" customHeight="1" x14ac:dyDescent="0.2"/>
    <row r="112" ht="18" customHeight="1" x14ac:dyDescent="0.2"/>
    <row r="113" ht="18" customHeight="1" x14ac:dyDescent="0.2"/>
    <row r="114" ht="18" customHeight="1" x14ac:dyDescent="0.2"/>
    <row r="115" ht="18" customHeight="1" x14ac:dyDescent="0.2"/>
    <row r="116" ht="18" customHeight="1" x14ac:dyDescent="0.2"/>
    <row r="117" ht="18" customHeight="1" x14ac:dyDescent="0.2"/>
    <row r="118" ht="18" customHeight="1" x14ac:dyDescent="0.2"/>
    <row r="119" ht="18" customHeight="1" x14ac:dyDescent="0.2"/>
    <row r="120" ht="18" customHeight="1" x14ac:dyDescent="0.2"/>
    <row r="121" ht="18" customHeight="1" x14ac:dyDescent="0.2"/>
    <row r="122" ht="18" customHeight="1" x14ac:dyDescent="0.2"/>
    <row r="123" ht="18" customHeight="1" x14ac:dyDescent="0.2"/>
    <row r="124" ht="18" customHeight="1" x14ac:dyDescent="0.2"/>
    <row r="125" ht="18" customHeight="1" x14ac:dyDescent="0.2"/>
    <row r="126" ht="18" customHeight="1" x14ac:dyDescent="0.2"/>
    <row r="127" ht="18" customHeight="1" x14ac:dyDescent="0.2"/>
    <row r="128" ht="18" customHeight="1" x14ac:dyDescent="0.2"/>
    <row r="129" ht="18" customHeight="1" x14ac:dyDescent="0.2"/>
    <row r="130" ht="18" customHeight="1" x14ac:dyDescent="0.2"/>
    <row r="131" ht="18" customHeight="1" x14ac:dyDescent="0.2"/>
    <row r="132" ht="18" customHeight="1" x14ac:dyDescent="0.2"/>
    <row r="133" ht="18" customHeight="1" x14ac:dyDescent="0.2"/>
    <row r="134" ht="18" customHeight="1" x14ac:dyDescent="0.2"/>
    <row r="135" ht="18" customHeight="1" x14ac:dyDescent="0.2"/>
    <row r="136" ht="18" customHeight="1" x14ac:dyDescent="0.2"/>
    <row r="137" ht="18" customHeight="1" x14ac:dyDescent="0.2"/>
    <row r="138" ht="18" customHeight="1" x14ac:dyDescent="0.2"/>
    <row r="139" ht="18" customHeight="1" x14ac:dyDescent="0.2"/>
    <row r="140" ht="18" customHeight="1" x14ac:dyDescent="0.2"/>
    <row r="141" ht="18" customHeight="1" x14ac:dyDescent="0.2"/>
    <row r="142" ht="18" customHeight="1" x14ac:dyDescent="0.2"/>
    <row r="143" ht="18" customHeight="1" x14ac:dyDescent="0.2"/>
    <row r="144" ht="18" customHeight="1" x14ac:dyDescent="0.2"/>
    <row r="145" ht="18" customHeight="1" x14ac:dyDescent="0.2"/>
    <row r="146" ht="18" customHeight="1" x14ac:dyDescent="0.2"/>
    <row r="147" ht="18" customHeight="1" x14ac:dyDescent="0.2"/>
    <row r="148" ht="18" customHeight="1" x14ac:dyDescent="0.2"/>
    <row r="149" ht="18" customHeight="1" x14ac:dyDescent="0.2"/>
    <row r="150" ht="18" customHeight="1" x14ac:dyDescent="0.2"/>
    <row r="151" ht="18" customHeight="1" x14ac:dyDescent="0.2"/>
    <row r="152" ht="18" customHeight="1" x14ac:dyDescent="0.2"/>
    <row r="153" ht="18" customHeight="1" x14ac:dyDescent="0.2"/>
    <row r="154" ht="18" customHeight="1" x14ac:dyDescent="0.2"/>
    <row r="155" ht="18" customHeight="1" x14ac:dyDescent="0.2"/>
    <row r="156" ht="18" customHeight="1" x14ac:dyDescent="0.2"/>
    <row r="157" ht="18" customHeight="1" x14ac:dyDescent="0.2"/>
    <row r="158" ht="18" customHeight="1" x14ac:dyDescent="0.2"/>
    <row r="159" ht="18" customHeight="1" x14ac:dyDescent="0.2"/>
    <row r="160" ht="18" customHeight="1" x14ac:dyDescent="0.2"/>
    <row r="161" ht="18" customHeight="1" x14ac:dyDescent="0.2"/>
    <row r="162" ht="18" customHeight="1" x14ac:dyDescent="0.2"/>
    <row r="163" ht="18" customHeight="1" x14ac:dyDescent="0.2"/>
    <row r="164" ht="18" customHeight="1" x14ac:dyDescent="0.2"/>
    <row r="165" ht="18" customHeight="1" x14ac:dyDescent="0.2"/>
    <row r="166" ht="18" customHeight="1" x14ac:dyDescent="0.2"/>
    <row r="167" ht="18" customHeight="1" x14ac:dyDescent="0.2"/>
    <row r="168" ht="18" customHeight="1" x14ac:dyDescent="0.2"/>
    <row r="169" ht="18" customHeight="1" x14ac:dyDescent="0.2"/>
    <row r="170" ht="18" customHeight="1" x14ac:dyDescent="0.2"/>
    <row r="171" ht="18" customHeight="1" x14ac:dyDescent="0.2"/>
    <row r="172" ht="18" customHeight="1" x14ac:dyDescent="0.2"/>
    <row r="173" ht="18" customHeight="1" x14ac:dyDescent="0.2"/>
    <row r="174" ht="18" customHeight="1" x14ac:dyDescent="0.2"/>
    <row r="175" ht="18" customHeight="1" x14ac:dyDescent="0.2"/>
    <row r="176" ht="18" customHeight="1" x14ac:dyDescent="0.2"/>
    <row r="177" ht="18" customHeight="1" x14ac:dyDescent="0.2"/>
    <row r="178" ht="18" customHeight="1" x14ac:dyDescent="0.2"/>
    <row r="179" ht="18" customHeight="1" x14ac:dyDescent="0.2"/>
    <row r="180" ht="18" customHeight="1" x14ac:dyDescent="0.2"/>
    <row r="181" ht="18" customHeight="1" x14ac:dyDescent="0.2"/>
    <row r="182" ht="18" customHeight="1" x14ac:dyDescent="0.2"/>
    <row r="183" ht="18" customHeight="1" x14ac:dyDescent="0.2"/>
    <row r="184" ht="18" customHeight="1" x14ac:dyDescent="0.2"/>
    <row r="185" ht="18" customHeight="1" x14ac:dyDescent="0.2"/>
    <row r="186" ht="18" customHeight="1" x14ac:dyDescent="0.2"/>
    <row r="187" ht="18" customHeight="1" x14ac:dyDescent="0.2"/>
    <row r="188" ht="18" customHeight="1" x14ac:dyDescent="0.2"/>
    <row r="189" ht="18" customHeight="1" x14ac:dyDescent="0.2"/>
    <row r="190" ht="18" customHeight="1" x14ac:dyDescent="0.2"/>
    <row r="191" ht="18" customHeight="1" x14ac:dyDescent="0.2"/>
    <row r="192" ht="18" customHeight="1" x14ac:dyDescent="0.2"/>
    <row r="193" ht="18" customHeight="1" x14ac:dyDescent="0.2"/>
    <row r="194" ht="18" customHeight="1" x14ac:dyDescent="0.2"/>
    <row r="195" ht="18" customHeight="1" x14ac:dyDescent="0.2"/>
    <row r="196" ht="18" customHeight="1" x14ac:dyDescent="0.2"/>
    <row r="197" ht="18" customHeight="1" x14ac:dyDescent="0.2"/>
    <row r="198" ht="18" customHeight="1" x14ac:dyDescent="0.2"/>
    <row r="199" ht="18" customHeight="1" x14ac:dyDescent="0.2"/>
    <row r="200" ht="18" customHeight="1" x14ac:dyDescent="0.2"/>
    <row r="201" ht="18" customHeight="1" x14ac:dyDescent="0.2"/>
    <row r="202" ht="18" customHeight="1" x14ac:dyDescent="0.2"/>
    <row r="203" ht="18" customHeight="1" x14ac:dyDescent="0.2"/>
    <row r="204" ht="18" customHeight="1" x14ac:dyDescent="0.2"/>
    <row r="205" ht="18" customHeight="1" x14ac:dyDescent="0.2"/>
    <row r="206" ht="18" customHeight="1" x14ac:dyDescent="0.2"/>
    <row r="207" ht="18" customHeight="1" x14ac:dyDescent="0.2"/>
    <row r="208" ht="18" customHeight="1" x14ac:dyDescent="0.2"/>
    <row r="209" ht="18" customHeight="1" x14ac:dyDescent="0.2"/>
    <row r="210" ht="18" customHeight="1" x14ac:dyDescent="0.2"/>
    <row r="211" ht="18" customHeight="1" x14ac:dyDescent="0.2"/>
    <row r="212" ht="18" customHeight="1" x14ac:dyDescent="0.2"/>
    <row r="213" ht="18" customHeight="1" x14ac:dyDescent="0.2"/>
    <row r="214" ht="18" customHeight="1" x14ac:dyDescent="0.2"/>
    <row r="215" ht="18" customHeight="1" x14ac:dyDescent="0.2"/>
    <row r="216" ht="18" customHeight="1" x14ac:dyDescent="0.2"/>
    <row r="217" ht="18" customHeight="1" x14ac:dyDescent="0.2"/>
    <row r="218" ht="18" customHeight="1" x14ac:dyDescent="0.2"/>
    <row r="219" ht="18" customHeight="1" x14ac:dyDescent="0.2"/>
    <row r="220" ht="18" customHeight="1" x14ac:dyDescent="0.2"/>
    <row r="221" ht="18" customHeight="1" x14ac:dyDescent="0.2"/>
    <row r="222" ht="18" customHeight="1" x14ac:dyDescent="0.2"/>
    <row r="223" ht="18" customHeight="1" x14ac:dyDescent="0.2"/>
    <row r="224" ht="18" customHeight="1" x14ac:dyDescent="0.2"/>
    <row r="225" ht="18" customHeight="1" x14ac:dyDescent="0.2"/>
    <row r="226" ht="18" customHeight="1" x14ac:dyDescent="0.2"/>
    <row r="227" ht="18" customHeight="1" x14ac:dyDescent="0.2"/>
    <row r="228" ht="18" customHeight="1" x14ac:dyDescent="0.2"/>
    <row r="229" ht="18" customHeight="1" x14ac:dyDescent="0.2"/>
    <row r="230" ht="18" customHeight="1" x14ac:dyDescent="0.2"/>
    <row r="231" ht="18" customHeight="1" x14ac:dyDescent="0.2"/>
    <row r="232" ht="18" customHeight="1" x14ac:dyDescent="0.2"/>
    <row r="233" ht="18" customHeight="1" x14ac:dyDescent="0.2"/>
    <row r="234" ht="18" customHeight="1" x14ac:dyDescent="0.2"/>
    <row r="235" ht="18" customHeight="1" x14ac:dyDescent="0.2"/>
    <row r="236" ht="18" customHeight="1" x14ac:dyDescent="0.2"/>
    <row r="237" ht="18" customHeight="1" x14ac:dyDescent="0.2"/>
    <row r="238" ht="18" customHeight="1" x14ac:dyDescent="0.2"/>
    <row r="239" ht="18" customHeight="1" x14ac:dyDescent="0.2"/>
    <row r="240" ht="18" customHeight="1" x14ac:dyDescent="0.2"/>
    <row r="241" ht="18" customHeight="1" x14ac:dyDescent="0.2"/>
    <row r="242" ht="18" customHeight="1" x14ac:dyDescent="0.2"/>
    <row r="243" ht="18" customHeight="1" x14ac:dyDescent="0.2"/>
    <row r="244" ht="18" customHeight="1" x14ac:dyDescent="0.2"/>
    <row r="245" ht="18" customHeight="1" x14ac:dyDescent="0.2"/>
    <row r="246" ht="18" customHeight="1" x14ac:dyDescent="0.2"/>
    <row r="247" ht="18" customHeight="1" x14ac:dyDescent="0.2"/>
    <row r="248" ht="18" customHeight="1" x14ac:dyDescent="0.2"/>
    <row r="249" ht="18" customHeight="1" x14ac:dyDescent="0.2"/>
    <row r="250" ht="18" customHeight="1" x14ac:dyDescent="0.2"/>
    <row r="251" ht="18" customHeight="1" x14ac:dyDescent="0.2"/>
    <row r="252" ht="18" customHeight="1" x14ac:dyDescent="0.2"/>
    <row r="253" ht="18" customHeight="1" x14ac:dyDescent="0.2"/>
    <row r="254" ht="18" customHeight="1" x14ac:dyDescent="0.2"/>
    <row r="255" ht="18" customHeight="1" x14ac:dyDescent="0.2"/>
    <row r="256" ht="18" customHeight="1" x14ac:dyDescent="0.2"/>
    <row r="257" ht="18" customHeight="1" x14ac:dyDescent="0.2"/>
    <row r="258" ht="18" customHeight="1" x14ac:dyDescent="0.2"/>
    <row r="259" ht="18" customHeight="1" x14ac:dyDescent="0.2"/>
    <row r="260" ht="18" customHeight="1" x14ac:dyDescent="0.2"/>
    <row r="261" ht="18" customHeight="1" x14ac:dyDescent="0.2"/>
    <row r="262" ht="18" customHeight="1" x14ac:dyDescent="0.2"/>
    <row r="263" ht="18" customHeight="1" x14ac:dyDescent="0.2"/>
    <row r="264" ht="18" customHeight="1" x14ac:dyDescent="0.2"/>
    <row r="265" ht="18" customHeight="1" x14ac:dyDescent="0.2"/>
    <row r="266" ht="18" customHeight="1" x14ac:dyDescent="0.2"/>
    <row r="267" ht="18" customHeight="1" x14ac:dyDescent="0.2"/>
    <row r="268" ht="18" customHeight="1" x14ac:dyDescent="0.2"/>
    <row r="269" ht="18" customHeight="1" x14ac:dyDescent="0.2"/>
    <row r="270" ht="18" customHeight="1" x14ac:dyDescent="0.2"/>
    <row r="271" ht="18" customHeight="1" x14ac:dyDescent="0.2"/>
    <row r="272" ht="18" customHeight="1" x14ac:dyDescent="0.2"/>
    <row r="273" ht="18" customHeight="1" x14ac:dyDescent="0.2"/>
    <row r="274" ht="18" customHeight="1" x14ac:dyDescent="0.2"/>
    <row r="275" ht="18" customHeight="1" x14ac:dyDescent="0.2"/>
    <row r="276" ht="18" customHeight="1" x14ac:dyDescent="0.2"/>
    <row r="277" ht="18" customHeight="1" x14ac:dyDescent="0.2"/>
    <row r="278" ht="18" customHeight="1" x14ac:dyDescent="0.2"/>
    <row r="279" ht="18" customHeight="1" x14ac:dyDescent="0.2"/>
    <row r="280" ht="18" customHeight="1" x14ac:dyDescent="0.2"/>
    <row r="281" ht="18" customHeight="1" x14ac:dyDescent="0.2"/>
    <row r="282" ht="18" customHeight="1" x14ac:dyDescent="0.2"/>
    <row r="283" ht="18" customHeight="1" x14ac:dyDescent="0.2"/>
    <row r="284" ht="18" customHeight="1" x14ac:dyDescent="0.2"/>
    <row r="285" ht="18" customHeight="1" x14ac:dyDescent="0.2"/>
    <row r="286" ht="18" customHeight="1" x14ac:dyDescent="0.2"/>
    <row r="287" ht="18" customHeight="1" x14ac:dyDescent="0.2"/>
    <row r="288" ht="18" customHeight="1" x14ac:dyDescent="0.2"/>
    <row r="289" ht="18" customHeight="1" x14ac:dyDescent="0.2"/>
    <row r="290" ht="18" customHeight="1" x14ac:dyDescent="0.2"/>
    <row r="291" ht="18" customHeight="1" x14ac:dyDescent="0.2"/>
    <row r="292" ht="18" customHeight="1" x14ac:dyDescent="0.2"/>
    <row r="293" ht="18" customHeight="1" x14ac:dyDescent="0.2"/>
    <row r="294" ht="18" customHeight="1" x14ac:dyDescent="0.2"/>
    <row r="295" ht="18" customHeight="1" x14ac:dyDescent="0.2"/>
    <row r="296" ht="18" customHeight="1" x14ac:dyDescent="0.2"/>
    <row r="297" ht="18" customHeight="1" x14ac:dyDescent="0.2"/>
    <row r="298" ht="18" customHeight="1" x14ac:dyDescent="0.2"/>
    <row r="299" ht="18" customHeight="1" x14ac:dyDescent="0.2"/>
    <row r="300" ht="18" customHeight="1" x14ac:dyDescent="0.2"/>
    <row r="301" ht="18" customHeight="1" x14ac:dyDescent="0.2"/>
    <row r="302" ht="18" customHeight="1" x14ac:dyDescent="0.2"/>
    <row r="303" ht="18" customHeight="1" x14ac:dyDescent="0.2"/>
    <row r="304" ht="18" customHeight="1" x14ac:dyDescent="0.2"/>
    <row r="305" ht="18" customHeight="1" x14ac:dyDescent="0.2"/>
    <row r="306" ht="18" customHeight="1" x14ac:dyDescent="0.2"/>
    <row r="307" ht="18" customHeight="1" x14ac:dyDescent="0.2"/>
    <row r="308" ht="18" customHeight="1" x14ac:dyDescent="0.2"/>
    <row r="309" ht="18" customHeight="1" x14ac:dyDescent="0.2"/>
    <row r="310" ht="18" customHeight="1" x14ac:dyDescent="0.2"/>
    <row r="311" ht="18" customHeight="1" x14ac:dyDescent="0.2"/>
    <row r="312" ht="18" customHeight="1" x14ac:dyDescent="0.2"/>
    <row r="313" ht="18" customHeight="1" x14ac:dyDescent="0.2"/>
    <row r="314" ht="18" customHeight="1" x14ac:dyDescent="0.2"/>
    <row r="315" ht="18" customHeight="1" x14ac:dyDescent="0.2"/>
    <row r="316" ht="18" customHeight="1" x14ac:dyDescent="0.2"/>
    <row r="317" ht="18" customHeight="1" x14ac:dyDescent="0.2"/>
    <row r="318" ht="18" customHeight="1" x14ac:dyDescent="0.2"/>
    <row r="319" ht="18" customHeight="1" x14ac:dyDescent="0.2"/>
    <row r="320" ht="18" customHeight="1" x14ac:dyDescent="0.2"/>
    <row r="321" ht="18" customHeight="1" x14ac:dyDescent="0.2"/>
    <row r="322" ht="18" customHeight="1" x14ac:dyDescent="0.2"/>
    <row r="323" ht="18" customHeight="1" x14ac:dyDescent="0.2"/>
    <row r="324" ht="18" customHeight="1" x14ac:dyDescent="0.2"/>
    <row r="325" ht="18" customHeight="1" x14ac:dyDescent="0.2"/>
    <row r="326" ht="18" customHeight="1" x14ac:dyDescent="0.2"/>
    <row r="327" ht="18" customHeight="1" x14ac:dyDescent="0.2"/>
    <row r="328" ht="18" customHeight="1" x14ac:dyDescent="0.2"/>
    <row r="329" ht="18" customHeight="1" x14ac:dyDescent="0.2"/>
    <row r="330" ht="18" customHeight="1" x14ac:dyDescent="0.2"/>
    <row r="331" ht="18" customHeight="1" x14ac:dyDescent="0.2"/>
    <row r="332" ht="18" customHeight="1" x14ac:dyDescent="0.2"/>
    <row r="333" ht="18" customHeight="1" x14ac:dyDescent="0.2"/>
    <row r="334" ht="18" customHeight="1" x14ac:dyDescent="0.2"/>
    <row r="335" ht="18" customHeight="1" x14ac:dyDescent="0.2"/>
    <row r="336" ht="18" customHeight="1" x14ac:dyDescent="0.2"/>
    <row r="337" ht="18" customHeight="1" x14ac:dyDescent="0.2"/>
    <row r="338" ht="18" customHeight="1" x14ac:dyDescent="0.2"/>
    <row r="339" ht="18" customHeight="1" x14ac:dyDescent="0.2"/>
    <row r="340" ht="18" customHeight="1" x14ac:dyDescent="0.2"/>
    <row r="341" ht="18" customHeight="1" x14ac:dyDescent="0.2"/>
    <row r="342" ht="18" customHeight="1" x14ac:dyDescent="0.2"/>
    <row r="343" ht="18" customHeight="1" x14ac:dyDescent="0.2"/>
    <row r="344" ht="18" customHeight="1" x14ac:dyDescent="0.2"/>
    <row r="345" ht="18" customHeight="1" x14ac:dyDescent="0.2"/>
    <row r="346" ht="18" customHeight="1" x14ac:dyDescent="0.2"/>
    <row r="347" ht="18" customHeight="1" x14ac:dyDescent="0.2"/>
    <row r="348" ht="18" customHeight="1" x14ac:dyDescent="0.2"/>
    <row r="349" ht="18" customHeight="1" x14ac:dyDescent="0.2"/>
    <row r="350" ht="18" customHeight="1" x14ac:dyDescent="0.2"/>
    <row r="351" ht="18" customHeight="1" x14ac:dyDescent="0.2"/>
    <row r="352" ht="18" customHeight="1" x14ac:dyDescent="0.2"/>
    <row r="353" ht="18" customHeight="1" x14ac:dyDescent="0.2"/>
    <row r="354" ht="18" customHeight="1" x14ac:dyDescent="0.2"/>
    <row r="355" ht="18" customHeight="1" x14ac:dyDescent="0.2"/>
    <row r="356" ht="18" customHeight="1" x14ac:dyDescent="0.2"/>
    <row r="357" ht="18" customHeight="1" x14ac:dyDescent="0.2"/>
    <row r="358" ht="18" customHeight="1" x14ac:dyDescent="0.2"/>
    <row r="359" ht="18" customHeight="1" x14ac:dyDescent="0.2"/>
    <row r="360" ht="18" customHeight="1" x14ac:dyDescent="0.2"/>
    <row r="361" ht="18" customHeight="1" x14ac:dyDescent="0.2"/>
    <row r="362" ht="18" customHeight="1" x14ac:dyDescent="0.2"/>
    <row r="363" ht="18" customHeight="1" x14ac:dyDescent="0.2"/>
    <row r="364" ht="18" customHeight="1" x14ac:dyDescent="0.2"/>
    <row r="365" ht="18" customHeight="1" x14ac:dyDescent="0.2"/>
    <row r="366" ht="18" customHeight="1" x14ac:dyDescent="0.2"/>
    <row r="367" ht="18" customHeight="1" x14ac:dyDescent="0.2"/>
    <row r="368" ht="18" customHeight="1" x14ac:dyDescent="0.2"/>
    <row r="369" ht="18" customHeight="1" x14ac:dyDescent="0.2"/>
    <row r="370" ht="18" customHeight="1" x14ac:dyDescent="0.2"/>
    <row r="371" ht="18" customHeight="1" x14ac:dyDescent="0.2"/>
    <row r="372" ht="18" customHeight="1" x14ac:dyDescent="0.2"/>
    <row r="373" ht="18" customHeight="1" x14ac:dyDescent="0.2"/>
    <row r="374" ht="18" customHeight="1" x14ac:dyDescent="0.2"/>
    <row r="375" ht="18" customHeight="1" x14ac:dyDescent="0.2"/>
    <row r="376" ht="18" customHeight="1" x14ac:dyDescent="0.2"/>
    <row r="377" ht="18" customHeight="1" x14ac:dyDescent="0.2"/>
    <row r="378" ht="18" customHeight="1" x14ac:dyDescent="0.2"/>
    <row r="379" ht="18" customHeight="1" x14ac:dyDescent="0.2"/>
    <row r="380" ht="18" customHeight="1" x14ac:dyDescent="0.2"/>
    <row r="381" ht="18" customHeight="1" x14ac:dyDescent="0.2"/>
    <row r="382" ht="18" customHeight="1" x14ac:dyDescent="0.2"/>
    <row r="383" ht="18" customHeight="1" x14ac:dyDescent="0.2"/>
    <row r="384" ht="18" customHeight="1" x14ac:dyDescent="0.2"/>
    <row r="385" ht="18" customHeight="1" x14ac:dyDescent="0.2"/>
    <row r="386" ht="18" customHeight="1" x14ac:dyDescent="0.2"/>
    <row r="387" ht="18" customHeight="1" x14ac:dyDescent="0.2"/>
    <row r="388" ht="18" customHeight="1" x14ac:dyDescent="0.2"/>
    <row r="389" ht="18" customHeight="1" x14ac:dyDescent="0.2"/>
    <row r="390" ht="18" customHeight="1" x14ac:dyDescent="0.2"/>
    <row r="391" ht="18" customHeight="1" x14ac:dyDescent="0.2"/>
    <row r="392" ht="18" customHeight="1" x14ac:dyDescent="0.2"/>
    <row r="393" ht="18" customHeight="1" x14ac:dyDescent="0.2"/>
    <row r="394" ht="18" customHeight="1" x14ac:dyDescent="0.2"/>
    <row r="395" ht="18" customHeight="1" x14ac:dyDescent="0.2"/>
    <row r="396" ht="18" customHeight="1" x14ac:dyDescent="0.2"/>
    <row r="397" ht="18" customHeight="1" x14ac:dyDescent="0.2"/>
    <row r="398" ht="18" customHeight="1" x14ac:dyDescent="0.2"/>
    <row r="399" ht="18" customHeight="1" x14ac:dyDescent="0.2"/>
    <row r="400" ht="18" customHeight="1" x14ac:dyDescent="0.2"/>
    <row r="401" ht="18" customHeight="1" x14ac:dyDescent="0.2"/>
    <row r="402" ht="18" customHeight="1" x14ac:dyDescent="0.2"/>
    <row r="403" ht="18" customHeight="1" x14ac:dyDescent="0.2"/>
  </sheetData>
  <autoFilter ref="A4:J27"/>
  <mergeCells count="1">
    <mergeCell ref="G1:I1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scale="75" orientation="landscape" r:id="rId1"/>
  <headerFooter alignWithMargins="0">
    <oddHeader>&amp;R&amp;8&amp;D - &amp;T</oddHeader>
    <oddFooter>&amp;CDEPARTAMENTO DE BOTÂNICA
&amp;"Arial,Negrito"&amp;12IB/USP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Contabilização</vt:lpstr>
      <vt:lpstr>Docentes</vt:lpstr>
      <vt:lpstr>Formação Docentes</vt:lpstr>
      <vt:lpstr>Titulação Docentes</vt:lpstr>
      <vt:lpstr>Docentes!Area_de_impressao</vt:lpstr>
      <vt:lpstr>'Formação Docentes'!Area_de_impressao</vt:lpstr>
      <vt:lpstr>'Titulação Docentes'!Area_de_impressao</vt:lpstr>
    </vt:vector>
  </TitlesOfParts>
  <Company>usp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Win98</dc:creator>
  <cp:lastModifiedBy>Kamila</cp:lastModifiedBy>
  <cp:lastPrinted>2016-03-01T11:14:20Z</cp:lastPrinted>
  <dcterms:created xsi:type="dcterms:W3CDTF">2001-04-19T17:33:03Z</dcterms:created>
  <dcterms:modified xsi:type="dcterms:W3CDTF">2016-08-04T18:35:09Z</dcterms:modified>
</cp:coreProperties>
</file>